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ropbox\FNG, Offertberäkning\Pärmskisser\"/>
    </mc:Choice>
  </mc:AlternateContent>
  <bookViews>
    <workbookView xWindow="-120" yWindow="-120" windowWidth="20730" windowHeight="11160"/>
  </bookViews>
  <sheets>
    <sheet name="fng - pärmskiss" sheetId="3" r:id="rId1"/>
    <sheet name="fng - skyddsomslag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3" l="1"/>
  <c r="V13" i="3" s="1"/>
  <c r="H12" i="3"/>
  <c r="V12" i="3" s="1"/>
  <c r="Y13" i="4"/>
  <c r="D13" i="4"/>
  <c r="AH7" i="3" l="1"/>
  <c r="AC9" i="4" s="1"/>
  <c r="C14" i="3"/>
  <c r="AL16" i="3" l="1"/>
  <c r="AN16" i="3" s="1"/>
  <c r="S14" i="3" s="1"/>
  <c r="S4" i="3" l="1"/>
  <c r="O6" i="4" s="1"/>
  <c r="O17" i="4"/>
  <c r="C13" i="3"/>
</calcChain>
</file>

<file path=xl/sharedStrings.xml><?xml version="1.0" encoding="utf-8"?>
<sst xmlns="http://schemas.openxmlformats.org/spreadsheetml/2006/main" count="52" uniqueCount="44">
  <si>
    <t>tjocklek</t>
  </si>
  <si>
    <t>bredd</t>
  </si>
  <si>
    <t>mm</t>
  </si>
  <si>
    <t>Lösryggs-</t>
  </si>
  <si>
    <t>Bokblocks-</t>
  </si>
  <si>
    <t>Steg:  8mm</t>
  </si>
  <si>
    <t>OBS Måtten på denna sida förutsätter att måten är rätt ifyllda i föregående flik</t>
  </si>
  <si>
    <t>1,9 mm</t>
  </si>
  <si>
    <t>2,3 mm</t>
  </si>
  <si>
    <t>3,0 mm</t>
  </si>
  <si>
    <t>Rak</t>
  </si>
  <si>
    <t>Rund</t>
  </si>
  <si>
    <t>PAPP</t>
  </si>
  <si>
    <t>RYGG</t>
  </si>
  <si>
    <t>VÄRDE</t>
  </si>
  <si>
    <t>Invik:  15 mm</t>
  </si>
  <si>
    <t>Värdena påverkar LÖSRYGGS-bredden nedan</t>
  </si>
  <si>
    <t>PÄRMSKISS – överdrag</t>
  </si>
  <si>
    <r>
      <t>Pärmens rygg</t>
    </r>
    <r>
      <rPr>
        <sz val="10"/>
        <color theme="1"/>
        <rFont val="Calibri"/>
        <family val="2"/>
        <scheme val="minor"/>
      </rPr>
      <t xml:space="preserve">     ca</t>
    </r>
  </si>
  <si>
    <t>Pärmens framsida (papp):</t>
  </si>
  <si>
    <t>Pärmens baksida (papp):</t>
  </si>
  <si>
    <t>Flikbredd</t>
  </si>
  <si>
    <t>FLIK BAK</t>
  </si>
  <si>
    <t>BAKSIDA</t>
  </si>
  <si>
    <t>FRAMSIDA</t>
  </si>
  <si>
    <r>
      <rPr>
        <b/>
        <sz val="10"/>
        <color theme="1"/>
        <rFont val="Calibri"/>
        <family val="2"/>
        <scheme val="minor"/>
      </rPr>
      <t>RYGG</t>
    </r>
    <r>
      <rPr>
        <sz val="10"/>
        <color theme="1"/>
        <rFont val="Calibri"/>
        <family val="2"/>
        <scheme val="minor"/>
      </rPr>
      <t xml:space="preserve">     ca</t>
    </r>
  </si>
  <si>
    <t>Skissen är endast en vägledning och kan variera beroende på den specifika bindningen.
Vi tar inget ansvar för några fel i denna beräkning.</t>
  </si>
  <si>
    <t>Skissen är endast en vägledning och kan variera beroende på bindning och papper.
Vi tar inget ansvar för några fel i denna beräkning.</t>
  </si>
  <si>
    <t>Flexoband</t>
  </si>
  <si>
    <r>
      <rPr>
        <b/>
        <sz val="10"/>
        <rFont val="Calibri"/>
        <family val="2"/>
        <scheme val="minor"/>
      </rPr>
      <t>1. Bredd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inlaga 100–300mm</t>
    </r>
  </si>
  <si>
    <r>
      <rPr>
        <b/>
        <sz val="10"/>
        <rFont val="Calibri"/>
        <family val="2"/>
        <scheme val="minor"/>
      </rPr>
      <t>2. Höjd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inlaga 100–370mm</t>
    </r>
  </si>
  <si>
    <t>Vid val av "flexoband"
istället för pärmpapp, så blir
steget ett osynligt område</t>
  </si>
  <si>
    <r>
      <t>4. Ytvikt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påverkar vikten</t>
    </r>
  </si>
  <si>
    <r>
      <rPr>
        <b/>
        <sz val="10"/>
        <color rgb="FFC00000"/>
        <rFont val="Calibri"/>
        <family val="2"/>
        <scheme val="minor"/>
      </rPr>
      <t>Folieprägling &amp; Blindprägling:</t>
    </r>
    <r>
      <rPr>
        <sz val="8"/>
        <color theme="1"/>
        <rFont val="Calibri"/>
        <family val="2"/>
        <scheme val="minor"/>
      </rPr>
      <t xml:space="preserve">
Endast inom pärmskissens vita ytor
– aldrig i steget!
</t>
    </r>
    <r>
      <rPr>
        <b/>
        <i/>
        <sz val="8"/>
        <color theme="1"/>
        <rFont val="Calibri"/>
        <family val="2"/>
        <scheme val="minor"/>
      </rPr>
      <t>Området 15mm in</t>
    </r>
    <r>
      <rPr>
        <i/>
        <sz val="8"/>
        <color theme="1"/>
        <rFont val="Calibri"/>
        <family val="2"/>
        <scheme val="minor"/>
      </rPr>
      <t xml:space="preserve"> från ytterkanterna (inviket)
kan ge negativ effekt vid prägling i detta område!</t>
    </r>
    <r>
      <rPr>
        <sz val="8"/>
        <color theme="1"/>
        <rFont val="Calibri"/>
        <family val="2"/>
        <scheme val="minor"/>
      </rPr>
      <t xml:space="preserve">
</t>
    </r>
    <r>
      <rPr>
        <b/>
        <sz val="10"/>
        <color rgb="FFC00000"/>
        <rFont val="Calibri"/>
        <family val="2"/>
        <scheme val="minor"/>
      </rPr>
      <t>Utfallande tryck</t>
    </r>
    <r>
      <rPr>
        <b/>
        <sz val="8"/>
        <color rgb="FFC00000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bör täcka hela inviket!
</t>
    </r>
    <r>
      <rPr>
        <b/>
        <sz val="10"/>
        <color rgb="FFC00000"/>
        <rFont val="Calibri"/>
        <family val="2"/>
        <scheme val="minor"/>
      </rPr>
      <t>Saknas MY-värde för pappret?</t>
    </r>
    <r>
      <rPr>
        <sz val="8"/>
        <color theme="1"/>
        <rFont val="Calibri"/>
        <family val="2"/>
        <scheme val="minor"/>
      </rPr>
      <t xml:space="preserve">
… använd Bulk-värdet enligt formeln
</t>
    </r>
    <r>
      <rPr>
        <u/>
        <sz val="8"/>
        <color theme="1"/>
        <rFont val="Calibri"/>
        <family val="2"/>
        <scheme val="minor"/>
      </rPr>
      <t>My = Bulk x Ytvikt</t>
    </r>
    <r>
      <rPr>
        <sz val="8"/>
        <color theme="1"/>
        <rFont val="Calibri"/>
        <family val="2"/>
        <scheme val="minor"/>
      </rPr>
      <t xml:space="preserve"> 
(t.ex. 0,84 x 130g = 110my)</t>
    </r>
  </si>
  <si>
    <t>Undvik prägling i området som motsvarar 15mm omvik, då det ge negativ effekt!</t>
  </si>
  <si>
    <r>
      <rPr>
        <b/>
        <sz val="12"/>
        <color rgb="FFFF0000"/>
        <rFont val="Calibri"/>
        <family val="2"/>
        <scheme val="minor"/>
      </rPr>
      <t>V I K T I G T</t>
    </r>
    <r>
      <rPr>
        <b/>
        <sz val="10"/>
        <color rgb="FFFF0000"/>
        <rFont val="Calibri"/>
        <family val="2"/>
        <scheme val="minor"/>
      </rPr>
      <t xml:space="preserve">
Nedanstående 7 uppgifter
påverkar mått-skissen!</t>
    </r>
  </si>
  <si>
    <r>
      <rPr>
        <b/>
        <i/>
        <sz val="10"/>
        <rFont val="Calibri"/>
        <family val="2"/>
        <scheme val="minor"/>
      </rPr>
      <t>För maskinell montering:</t>
    </r>
    <r>
      <rPr>
        <b/>
        <sz val="10"/>
        <rFont val="Calibri"/>
        <family val="2"/>
        <scheme val="minor"/>
      </rPr>
      <t xml:space="preserve">  350-900mm varav flikar 50-150mm</t>
    </r>
  </si>
  <si>
    <r>
      <t>Skyddsomslag</t>
    </r>
    <r>
      <rPr>
        <sz val="12"/>
        <color theme="1"/>
        <rFont val="Calibri"/>
        <family val="2"/>
        <scheme val="minor"/>
      </rPr>
      <t/>
    </r>
  </si>
  <si>
    <r>
      <t>6. Papp/Flexoband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påverkar ryggbredden</t>
    </r>
  </si>
  <si>
    <r>
      <rPr>
        <b/>
        <sz val="10"/>
        <rFont val="Calibri"/>
        <family val="2"/>
        <scheme val="minor"/>
      </rPr>
      <t>5. My</t>
    </r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påverkar ryggbredden</t>
    </r>
  </si>
  <si>
    <r>
      <rPr>
        <b/>
        <sz val="10"/>
        <rFont val="Calibri"/>
        <family val="2"/>
        <scheme val="minor"/>
      </rPr>
      <t>3. Sidantal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påverkar ryggbredden</t>
    </r>
  </si>
  <si>
    <r>
      <rPr>
        <b/>
        <sz val="10"/>
        <rFont val="Calibri"/>
        <family val="2"/>
        <scheme val="minor"/>
      </rPr>
      <t>7. Rygg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påverkar ryggbredden</t>
    </r>
  </si>
  <si>
    <r>
      <rPr>
        <b/>
        <sz val="10"/>
        <rFont val="Calibri"/>
        <family val="2"/>
        <scheme val="minor"/>
      </rPr>
      <t>Bokblock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krav på 3-75mm</t>
    </r>
  </si>
  <si>
    <r>
      <rPr>
        <b/>
        <sz val="10"/>
        <rFont val="Calibri"/>
        <family val="2"/>
        <scheme val="minor"/>
      </rPr>
      <t>Vikt</t>
    </r>
    <r>
      <rPr>
        <sz val="10"/>
        <rFont val="Calibri"/>
        <family val="2"/>
        <scheme val="minor"/>
      </rPr>
      <t xml:space="preserve">
</t>
    </r>
    <r>
      <rPr>
        <i/>
        <sz val="8.5"/>
        <rFont val="Calibri"/>
        <family val="2"/>
        <scheme val="minor"/>
      </rPr>
      <t>bör ej överstiga 5kg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</si>
</sst>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\ \g\r"/>
    <numFmt numFmtId="166" formatCode="0.0\ \m\m"/>
    <numFmt numFmtId="167" formatCode="0\ \m\y"/>
    <numFmt numFmtId="168" formatCode="\c\a\ 0\ \g\r"/>
    <numFmt numFmtId="169" formatCode="0\ \m\m"/>
    <numFmt numFmtId="170" formatCode="\c\a\ 0.0\ \m\m"/>
    <numFmt numFmtId="171" formatCode="\B\r\e\d\d\ 0.0\ \m\m"/>
    <numFmt numFmtId="172" formatCode="\H\ö\j\d\ 0.0\ \m\m"/>
    <numFmt numFmtId="173" formatCode="#,##0\ \s\i\d\o\r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8.5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C00000"/>
      </left>
      <right/>
      <top style="mediumDashed">
        <color rgb="FFC00000"/>
      </top>
      <bottom/>
      <diagonal/>
    </border>
    <border>
      <left/>
      <right/>
      <top style="mediumDashed">
        <color rgb="FFC00000"/>
      </top>
      <bottom/>
      <diagonal/>
    </border>
    <border>
      <left/>
      <right style="mediumDashed">
        <color rgb="FFC00000"/>
      </right>
      <top style="mediumDashed">
        <color rgb="FFC00000"/>
      </top>
      <bottom/>
      <diagonal/>
    </border>
    <border>
      <left style="mediumDashed">
        <color rgb="FFC00000"/>
      </left>
      <right/>
      <top/>
      <bottom/>
      <diagonal/>
    </border>
    <border>
      <left/>
      <right style="mediumDashed">
        <color rgb="FFC00000"/>
      </right>
      <top/>
      <bottom/>
      <diagonal/>
    </border>
    <border>
      <left style="mediumDashed">
        <color rgb="FFC00000"/>
      </left>
      <right/>
      <top/>
      <bottom style="mediumDashed">
        <color rgb="FFC00000"/>
      </bottom>
      <diagonal/>
    </border>
    <border>
      <left/>
      <right/>
      <top/>
      <bottom style="mediumDashed">
        <color rgb="FFC00000"/>
      </bottom>
      <diagonal/>
    </border>
    <border>
      <left/>
      <right style="mediumDashed">
        <color rgb="FFC00000"/>
      </right>
      <top/>
      <bottom style="mediumDashed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Dashed">
        <color rgb="FFC00000"/>
      </right>
      <top/>
      <bottom style="thin">
        <color indexed="64"/>
      </bottom>
      <diagonal/>
    </border>
    <border>
      <left/>
      <right style="mediumDashed">
        <color rgb="FFC00000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5">
    <xf numFmtId="0" fontId="0" fillId="0" borderId="0" xfId="0"/>
    <xf numFmtId="0" fontId="4" fillId="3" borderId="0" xfId="0" applyFont="1" applyFill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right" vertical="top"/>
    </xf>
    <xf numFmtId="0" fontId="4" fillId="3" borderId="0" xfId="0" applyFont="1" applyFill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left" vertical="center" indent="11"/>
    </xf>
    <xf numFmtId="0" fontId="4" fillId="3" borderId="0" xfId="0" applyFont="1" applyFill="1" applyBorder="1" applyAlignment="1" applyProtection="1">
      <alignment horizontal="center" vertical="center" textRotation="180"/>
    </xf>
    <xf numFmtId="0" fontId="4" fillId="3" borderId="5" xfId="0" applyFont="1" applyFill="1" applyBorder="1" applyAlignment="1" applyProtection="1">
      <alignment horizontal="left" vertical="center" indent="11"/>
    </xf>
    <xf numFmtId="0" fontId="4" fillId="3" borderId="8" xfId="0" applyFont="1" applyFill="1" applyBorder="1" applyAlignment="1" applyProtection="1">
      <alignment horizontal="center" vertical="center" textRotation="180"/>
    </xf>
    <xf numFmtId="0" fontId="4" fillId="3" borderId="7" xfId="0" applyFont="1" applyFill="1" applyBorder="1" applyAlignment="1" applyProtection="1">
      <alignment horizontal="center" vertical="center" textRotation="180"/>
    </xf>
    <xf numFmtId="0" fontId="4" fillId="0" borderId="7" xfId="0" applyFont="1" applyBorder="1" applyAlignment="1" applyProtection="1">
      <alignment horizontal="center" vertical="center" textRotation="180"/>
    </xf>
    <xf numFmtId="1" fontId="23" fillId="3" borderId="11" xfId="0" applyNumberFormat="1" applyFont="1" applyFill="1" applyBorder="1" applyAlignment="1" applyProtection="1">
      <alignment horizontal="left" vertical="center"/>
      <protection locked="0"/>
    </xf>
    <xf numFmtId="0" fontId="23" fillId="3" borderId="11" xfId="0" applyFont="1" applyFill="1" applyBorder="1" applyAlignment="1" applyProtection="1">
      <alignment horizontal="left" vertical="center"/>
      <protection locked="0"/>
    </xf>
    <xf numFmtId="0" fontId="25" fillId="3" borderId="11" xfId="0" applyFont="1" applyFill="1" applyBorder="1" applyAlignment="1" applyProtection="1">
      <alignment horizontal="center" vertical="center"/>
    </xf>
    <xf numFmtId="0" fontId="24" fillId="5" borderId="11" xfId="0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>
      <alignment horizontal="left" vertical="center" indent="1"/>
    </xf>
    <xf numFmtId="0" fontId="21" fillId="5" borderId="10" xfId="0" applyFont="1" applyFill="1" applyBorder="1" applyAlignment="1">
      <alignment horizontal="left" vertical="center" indent="1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 indent="11"/>
    </xf>
    <xf numFmtId="0" fontId="4" fillId="3" borderId="27" xfId="0" applyFont="1" applyFill="1" applyBorder="1" applyAlignment="1" applyProtection="1">
      <alignment horizontal="left" vertical="center" indent="11"/>
    </xf>
    <xf numFmtId="0" fontId="4" fillId="3" borderId="16" xfId="0" applyFont="1" applyFill="1" applyBorder="1" applyAlignment="1" applyProtection="1">
      <alignment horizontal="center" vertical="center" textRotation="180"/>
    </xf>
    <xf numFmtId="0" fontId="4" fillId="3" borderId="16" xfId="0" applyFont="1" applyFill="1" applyBorder="1" applyAlignment="1" applyProtection="1">
      <alignment horizontal="right" vertical="center"/>
    </xf>
    <xf numFmtId="166" fontId="6" fillId="2" borderId="11" xfId="0" applyNumberFormat="1" applyFont="1" applyFill="1" applyBorder="1" applyAlignment="1" applyProtection="1">
      <alignment horizontal="left" vertical="center" indent="1"/>
      <protection locked="0"/>
    </xf>
    <xf numFmtId="165" fontId="6" fillId="2" borderId="11" xfId="0" applyNumberFormat="1" applyFont="1" applyFill="1" applyBorder="1" applyAlignment="1" applyProtection="1">
      <alignment horizontal="left" vertical="center" indent="1"/>
      <protection locked="0"/>
    </xf>
    <xf numFmtId="167" fontId="6" fillId="2" borderId="11" xfId="0" applyNumberFormat="1" applyFont="1" applyFill="1" applyBorder="1" applyAlignment="1" applyProtection="1">
      <alignment horizontal="left" vertical="center" indent="1"/>
      <protection locked="0"/>
    </xf>
    <xf numFmtId="173" fontId="6" fillId="2" borderId="11" xfId="0" applyNumberFormat="1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right" vertical="center"/>
    </xf>
    <xf numFmtId="0" fontId="4" fillId="5" borderId="22" xfId="0" applyFont="1" applyFill="1" applyBorder="1" applyAlignment="1" applyProtection="1">
      <alignment horizontal="left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left" vertical="center"/>
    </xf>
    <xf numFmtId="0" fontId="4" fillId="5" borderId="24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right" vertical="center" indent="1"/>
    </xf>
    <xf numFmtId="0" fontId="6" fillId="5" borderId="0" xfId="0" applyFont="1" applyFill="1" applyBorder="1" applyAlignment="1" applyProtection="1">
      <alignment horizontal="right" vertical="center"/>
    </xf>
    <xf numFmtId="0" fontId="7" fillId="5" borderId="0" xfId="0" applyFont="1" applyFill="1" applyBorder="1" applyAlignment="1" applyProtection="1">
      <alignment horizontal="right" vertical="center"/>
    </xf>
    <xf numFmtId="0" fontId="7" fillId="5" borderId="0" xfId="0" applyFont="1" applyFill="1" applyBorder="1" applyAlignment="1" applyProtection="1">
      <alignment horizontal="right" vertical="center" indent="1"/>
    </xf>
    <xf numFmtId="0" fontId="7" fillId="5" borderId="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left" vertical="center"/>
    </xf>
    <xf numFmtId="0" fontId="4" fillId="5" borderId="2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>
      <alignment horizontal="center" vertical="center"/>
    </xf>
    <xf numFmtId="169" fontId="11" fillId="5" borderId="21" xfId="0" applyNumberFormat="1" applyFont="1" applyFill="1" applyBorder="1" applyAlignment="1">
      <alignment horizontal="center" vertical="center"/>
    </xf>
    <xf numFmtId="169" fontId="12" fillId="5" borderId="20" xfId="0" applyNumberFormat="1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169" fontId="12" fillId="5" borderId="21" xfId="0" applyNumberFormat="1" applyFont="1" applyFill="1" applyBorder="1" applyAlignment="1" applyProtection="1">
      <alignment horizontal="center" vertical="center"/>
    </xf>
    <xf numFmtId="169" fontId="12" fillId="5" borderId="22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left" vertical="center"/>
    </xf>
    <xf numFmtId="0" fontId="4" fillId="5" borderId="20" xfId="0" applyFont="1" applyFill="1" applyBorder="1" applyAlignment="1" applyProtection="1">
      <alignment horizontal="left" vertical="center"/>
    </xf>
    <xf numFmtId="0" fontId="6" fillId="5" borderId="9" xfId="1" applyFont="1" applyFill="1" applyBorder="1" applyAlignment="1" applyProtection="1">
      <alignment horizontal="left" vertical="center" wrapText="1" indent="1"/>
    </xf>
    <xf numFmtId="170" fontId="19" fillId="5" borderId="10" xfId="1" applyNumberFormat="1" applyFont="1" applyFill="1" applyBorder="1" applyAlignment="1" applyProtection="1">
      <alignment horizontal="left" vertical="center" indent="1"/>
    </xf>
    <xf numFmtId="168" fontId="19" fillId="5" borderId="4" xfId="1" applyNumberFormat="1" applyFont="1" applyFill="1" applyBorder="1" applyAlignment="1" applyProtection="1">
      <alignment horizontal="left" vertical="center" indent="1"/>
    </xf>
    <xf numFmtId="0" fontId="6" fillId="5" borderId="11" xfId="1" applyFont="1" applyFill="1" applyBorder="1" applyAlignment="1" applyProtection="1">
      <alignment horizontal="left" vertical="center" wrapText="1" indent="1"/>
    </xf>
    <xf numFmtId="0" fontId="5" fillId="5" borderId="11" xfId="1" applyFont="1" applyFill="1" applyBorder="1" applyAlignment="1" applyProtection="1">
      <alignment horizontal="left" vertical="center" wrapText="1" indent="1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left" vertical="center" indent="11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 indent="11"/>
    </xf>
    <xf numFmtId="0" fontId="9" fillId="5" borderId="0" xfId="0" applyFont="1" applyFill="1" applyAlignment="1" applyProtection="1">
      <alignment horizontal="center" vertical="top"/>
    </xf>
    <xf numFmtId="0" fontId="2" fillId="5" borderId="0" xfId="0" applyFont="1" applyFill="1" applyAlignment="1" applyProtection="1">
      <alignment horizontal="center" vertical="top"/>
    </xf>
    <xf numFmtId="169" fontId="11" fillId="5" borderId="22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left" vertical="center" indent="11"/>
    </xf>
    <xf numFmtId="0" fontId="4" fillId="4" borderId="6" xfId="0" applyFont="1" applyFill="1" applyBorder="1" applyAlignment="1" applyProtection="1">
      <alignment horizontal="left" vertical="center" indent="11"/>
    </xf>
    <xf numFmtId="0" fontId="13" fillId="3" borderId="15" xfId="0" applyFont="1" applyFill="1" applyBorder="1" applyAlignment="1" applyProtection="1">
      <alignment horizontal="left" indent="6"/>
    </xf>
    <xf numFmtId="0" fontId="13" fillId="3" borderId="0" xfId="0" applyFont="1" applyFill="1" applyBorder="1" applyAlignment="1" applyProtection="1">
      <alignment horizontal="left" indent="6"/>
    </xf>
    <xf numFmtId="0" fontId="13" fillId="3" borderId="16" xfId="0" applyFont="1" applyFill="1" applyBorder="1" applyAlignment="1" applyProtection="1">
      <alignment horizontal="left" indent="6"/>
    </xf>
    <xf numFmtId="171" fontId="4" fillId="3" borderId="15" xfId="0" applyNumberFormat="1" applyFont="1" applyFill="1" applyBorder="1" applyAlignment="1" applyProtection="1">
      <alignment horizontal="left" vertical="center" indent="6"/>
    </xf>
    <xf numFmtId="171" fontId="0" fillId="3" borderId="0" xfId="0" applyNumberFormat="1" applyFill="1" applyBorder="1" applyAlignment="1">
      <alignment horizontal="left" vertical="center" indent="6"/>
    </xf>
    <xf numFmtId="171" fontId="0" fillId="3" borderId="16" xfId="0" applyNumberFormat="1" applyFill="1" applyBorder="1" applyAlignment="1">
      <alignment horizontal="left" vertical="center" indent="6"/>
    </xf>
    <xf numFmtId="172" fontId="4" fillId="3" borderId="15" xfId="0" applyNumberFormat="1" applyFont="1" applyFill="1" applyBorder="1" applyAlignment="1" applyProtection="1">
      <alignment horizontal="left" vertical="top" indent="6"/>
    </xf>
    <xf numFmtId="172" fontId="0" fillId="3" borderId="0" xfId="0" applyNumberFormat="1" applyFill="1" applyBorder="1" applyAlignment="1">
      <alignment horizontal="left" vertical="top" indent="5"/>
    </xf>
    <xf numFmtId="172" fontId="0" fillId="3" borderId="16" xfId="0" applyNumberFormat="1" applyFill="1" applyBorder="1" applyAlignment="1">
      <alignment horizontal="left" vertical="top" indent="5"/>
    </xf>
    <xf numFmtId="171" fontId="9" fillId="3" borderId="15" xfId="0" applyNumberFormat="1" applyFont="1" applyFill="1" applyBorder="1" applyAlignment="1" applyProtection="1">
      <alignment horizontal="left" vertical="center" wrapText="1" indent="6"/>
    </xf>
    <xf numFmtId="171" fontId="17" fillId="3" borderId="0" xfId="0" applyNumberFormat="1" applyFont="1" applyFill="1" applyBorder="1" applyAlignment="1">
      <alignment horizontal="left" vertical="center" indent="6"/>
    </xf>
    <xf numFmtId="171" fontId="17" fillId="3" borderId="16" xfId="0" applyNumberFormat="1" applyFont="1" applyFill="1" applyBorder="1" applyAlignment="1">
      <alignment horizontal="left" vertical="center" indent="6"/>
    </xf>
    <xf numFmtId="0" fontId="0" fillId="0" borderId="15" xfId="0" applyBorder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0" fillId="0" borderId="16" xfId="0" applyBorder="1" applyAlignment="1">
      <alignment horizontal="left" vertical="center" indent="6"/>
    </xf>
    <xf numFmtId="0" fontId="0" fillId="0" borderId="17" xfId="0" applyBorder="1" applyAlignment="1">
      <alignment horizontal="left" vertical="center" indent="6"/>
    </xf>
    <xf numFmtId="0" fontId="0" fillId="0" borderId="18" xfId="0" applyBorder="1" applyAlignment="1">
      <alignment horizontal="left" vertical="center" indent="6"/>
    </xf>
    <xf numFmtId="0" fontId="0" fillId="0" borderId="19" xfId="0" applyBorder="1" applyAlignment="1">
      <alignment horizontal="left" vertical="center" indent="6"/>
    </xf>
    <xf numFmtId="0" fontId="9" fillId="3" borderId="15" xfId="0" applyFont="1" applyFill="1" applyBorder="1" applyAlignment="1" applyProtection="1">
      <alignment horizontal="left" vertical="top" wrapText="1" indent="6"/>
    </xf>
    <xf numFmtId="0" fontId="9" fillId="3" borderId="0" xfId="0" applyFont="1" applyFill="1" applyBorder="1" applyAlignment="1" applyProtection="1">
      <alignment horizontal="left" vertical="top" indent="6"/>
    </xf>
    <xf numFmtId="0" fontId="9" fillId="3" borderId="16" xfId="0" applyFont="1" applyFill="1" applyBorder="1" applyAlignment="1" applyProtection="1">
      <alignment horizontal="left" vertical="top" indent="6"/>
    </xf>
    <xf numFmtId="0" fontId="0" fillId="0" borderId="15" xfId="0" applyBorder="1" applyAlignment="1">
      <alignment horizontal="left" vertical="top" indent="6"/>
    </xf>
    <xf numFmtId="0" fontId="0" fillId="0" borderId="0" xfId="0" applyAlignment="1">
      <alignment horizontal="left" vertical="top" indent="6"/>
    </xf>
    <xf numFmtId="0" fontId="0" fillId="0" borderId="16" xfId="0" applyBorder="1" applyAlignment="1">
      <alignment horizontal="left" vertical="top" indent="6"/>
    </xf>
    <xf numFmtId="0" fontId="22" fillId="5" borderId="0" xfId="1" applyFont="1" applyFill="1" applyBorder="1" applyAlignment="1" applyProtection="1">
      <alignment horizontal="left" vertical="center" wrapText="1" indent="1"/>
    </xf>
    <xf numFmtId="0" fontId="12" fillId="5" borderId="0" xfId="0" applyFont="1" applyFill="1" applyBorder="1" applyAlignment="1">
      <alignment horizontal="left" vertical="center" wrapText="1" indent="1"/>
    </xf>
    <xf numFmtId="0" fontId="12" fillId="5" borderId="6" xfId="0" applyFont="1" applyFill="1" applyBorder="1" applyAlignment="1">
      <alignment horizontal="left" vertical="center" wrapText="1" indent="1"/>
    </xf>
    <xf numFmtId="0" fontId="10" fillId="5" borderId="5" xfId="0" applyFont="1" applyFill="1" applyBorder="1" applyAlignment="1" applyProtection="1">
      <alignment horizontal="left" vertical="top" wrapText="1" indent="1"/>
    </xf>
    <xf numFmtId="0" fontId="0" fillId="5" borderId="5" xfId="0" applyFill="1" applyBorder="1" applyAlignment="1">
      <alignment horizontal="left" wrapText="1" indent="1"/>
    </xf>
    <xf numFmtId="0" fontId="0" fillId="5" borderId="0" xfId="0" applyFill="1" applyAlignment="1">
      <alignment horizontal="left" wrapText="1" indent="1"/>
    </xf>
    <xf numFmtId="0" fontId="4" fillId="4" borderId="7" xfId="0" applyFont="1" applyFill="1" applyBorder="1" applyAlignment="1" applyProtection="1">
      <alignment horizontal="center" vertical="center" textRotation="180"/>
    </xf>
    <xf numFmtId="171" fontId="4" fillId="3" borderId="0" xfId="0" applyNumberFormat="1" applyFont="1" applyFill="1" applyBorder="1" applyAlignment="1" applyProtection="1">
      <alignment horizontal="left" vertical="center" indent="6"/>
    </xf>
    <xf numFmtId="171" fontId="4" fillId="3" borderId="16" xfId="0" applyNumberFormat="1" applyFont="1" applyFill="1" applyBorder="1" applyAlignment="1" applyProtection="1">
      <alignment horizontal="left" vertical="center" indent="6"/>
    </xf>
    <xf numFmtId="0" fontId="34" fillId="5" borderId="0" xfId="0" applyFont="1" applyFill="1" applyAlignment="1" applyProtection="1">
      <alignment horizontal="center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center" vertical="top"/>
    </xf>
    <xf numFmtId="0" fontId="4" fillId="4" borderId="8" xfId="0" applyFont="1" applyFill="1" applyBorder="1" applyAlignment="1" applyProtection="1">
      <alignment horizontal="center" vertical="center" textRotation="180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169" fontId="22" fillId="5" borderId="23" xfId="0" applyNumberFormat="1" applyFont="1" applyFill="1" applyBorder="1" applyAlignment="1" applyProtection="1">
      <alignment horizontal="center" vertical="center" textRotation="180"/>
    </xf>
    <xf numFmtId="169" fontId="22" fillId="5" borderId="0" xfId="0" applyNumberFormat="1" applyFont="1" applyFill="1" applyBorder="1" applyAlignment="1">
      <alignment horizontal="center" vertical="center" textRotation="180"/>
    </xf>
    <xf numFmtId="169" fontId="22" fillId="5" borderId="25" xfId="0" applyNumberFormat="1" applyFont="1" applyFill="1" applyBorder="1" applyAlignment="1">
      <alignment horizontal="center" vertical="center" textRotation="180"/>
    </xf>
    <xf numFmtId="0" fontId="4" fillId="4" borderId="0" xfId="0" applyFont="1" applyFill="1" applyBorder="1" applyAlignment="1" applyProtection="1">
      <alignment horizontal="center" vertical="center" textRotation="180"/>
    </xf>
    <xf numFmtId="169" fontId="22" fillId="5" borderId="22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vertical="center" textRotation="180"/>
    </xf>
    <xf numFmtId="164" fontId="4" fillId="3" borderId="16" xfId="0" applyNumberFormat="1" applyFont="1" applyFill="1" applyBorder="1" applyAlignment="1" applyProtection="1">
      <alignment horizontal="center" vertical="center" textRotation="180"/>
    </xf>
    <xf numFmtId="0" fontId="4" fillId="3" borderId="15" xfId="0" applyFont="1" applyFill="1" applyBorder="1" applyAlignment="1" applyProtection="1">
      <alignment horizontal="center" vertical="top" textRotation="180"/>
    </xf>
    <xf numFmtId="0" fontId="4" fillId="3" borderId="16" xfId="0" applyFont="1" applyFill="1" applyBorder="1" applyAlignment="1" applyProtection="1">
      <alignment horizontal="center" vertical="top" textRotation="180"/>
    </xf>
    <xf numFmtId="0" fontId="4" fillId="3" borderId="15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13" fillId="3" borderId="12" xfId="0" applyFont="1" applyFill="1" applyBorder="1" applyAlignment="1" applyProtection="1">
      <alignment horizontal="center" textRotation="180"/>
    </xf>
    <xf numFmtId="0" fontId="13" fillId="3" borderId="14" xfId="0" applyFont="1" applyFill="1" applyBorder="1" applyAlignment="1" applyProtection="1">
      <alignment horizontal="center" textRotation="180"/>
    </xf>
    <xf numFmtId="0" fontId="13" fillId="3" borderId="15" xfId="0" applyFont="1" applyFill="1" applyBorder="1" applyAlignment="1" applyProtection="1">
      <alignment horizontal="center" textRotation="180"/>
    </xf>
    <xf numFmtId="0" fontId="13" fillId="3" borderId="16" xfId="0" applyFont="1" applyFill="1" applyBorder="1" applyAlignment="1" applyProtection="1">
      <alignment horizontal="center" textRotation="180"/>
    </xf>
    <xf numFmtId="0" fontId="21" fillId="3" borderId="15" xfId="0" applyFont="1" applyFill="1" applyBorder="1" applyAlignment="1"/>
    <xf numFmtId="0" fontId="21" fillId="3" borderId="16" xfId="0" applyFont="1" applyFill="1" applyBorder="1" applyAlignment="1"/>
    <xf numFmtId="169" fontId="12" fillId="5" borderId="0" xfId="0" applyNumberFormat="1" applyFont="1" applyFill="1" applyBorder="1" applyAlignment="1" applyProtection="1">
      <alignment horizontal="center" vertical="center"/>
    </xf>
    <xf numFmtId="169" fontId="12" fillId="5" borderId="21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5" fillId="5" borderId="1" xfId="1" applyFont="1" applyFill="1" applyBorder="1" applyAlignment="1" applyProtection="1">
      <alignment horizontal="center"/>
    </xf>
    <xf numFmtId="0" fontId="0" fillId="5" borderId="2" xfId="0" applyFill="1" applyBorder="1" applyAlignment="1" applyProtection="1"/>
    <xf numFmtId="0" fontId="6" fillId="5" borderId="3" xfId="1" applyFont="1" applyFill="1" applyBorder="1" applyAlignment="1" applyProtection="1">
      <alignment horizontal="center" vertical="top"/>
    </xf>
    <xf numFmtId="0" fontId="0" fillId="5" borderId="4" xfId="0" applyFill="1" applyBorder="1" applyAlignment="1" applyProtection="1"/>
    <xf numFmtId="0" fontId="0" fillId="3" borderId="1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9" fillId="3" borderId="11" xfId="0" applyFont="1" applyFill="1" applyBorder="1" applyAlignment="1" applyProtection="1">
      <alignment horizontal="center" vertical="center"/>
    </xf>
    <xf numFmtId="169" fontId="12" fillId="5" borderId="7" xfId="0" applyNumberFormat="1" applyFont="1" applyFill="1" applyBorder="1" applyAlignment="1" applyProtection="1">
      <alignment horizontal="center" vertical="center"/>
    </xf>
    <xf numFmtId="169" fontId="12" fillId="5" borderId="8" xfId="0" applyNumberFormat="1" applyFont="1" applyFill="1" applyBorder="1" applyAlignment="1" applyProtection="1">
      <alignment horizontal="center" vertical="center"/>
    </xf>
    <xf numFmtId="166" fontId="18" fillId="2" borderId="0" xfId="0" applyNumberFormat="1" applyFont="1" applyFill="1" applyBorder="1" applyAlignment="1" applyProtection="1">
      <alignment horizontal="right" vertical="top"/>
    </xf>
    <xf numFmtId="0" fontId="17" fillId="0" borderId="16" xfId="0" applyFont="1" applyBorder="1" applyAlignment="1">
      <alignment horizontal="right" vertical="top"/>
    </xf>
    <xf numFmtId="166" fontId="18" fillId="2" borderId="0" xfId="0" applyNumberFormat="1" applyFont="1" applyFill="1" applyBorder="1" applyAlignment="1" applyProtection="1">
      <alignment horizontal="left" vertical="top"/>
    </xf>
    <xf numFmtId="0" fontId="17" fillId="0" borderId="0" xfId="0" applyFont="1" applyAlignment="1">
      <alignment horizontal="left" vertical="top"/>
    </xf>
    <xf numFmtId="0" fontId="2" fillId="3" borderId="0" xfId="0" applyFont="1" applyFill="1" applyBorder="1" applyAlignment="1" applyProtection="1">
      <alignment horizontal="center" textRotation="180"/>
    </xf>
    <xf numFmtId="0" fontId="4" fillId="0" borderId="16" xfId="0" applyFont="1" applyBorder="1" applyAlignment="1" applyProtection="1">
      <alignment horizontal="center" textRotation="180"/>
    </xf>
    <xf numFmtId="0" fontId="4" fillId="0" borderId="0" xfId="0" applyFont="1" applyBorder="1" applyAlignment="1" applyProtection="1">
      <alignment horizontal="center" textRotation="180"/>
    </xf>
    <xf numFmtId="0" fontId="4" fillId="0" borderId="0" xfId="0" applyFont="1" applyBorder="1" applyAlignment="1" applyProtection="1"/>
    <xf numFmtId="0" fontId="4" fillId="0" borderId="16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169" fontId="12" fillId="5" borderId="0" xfId="0" applyNumberFormat="1" applyFont="1" applyFill="1" applyBorder="1" applyAlignment="1" applyProtection="1">
      <alignment horizontal="center" vertical="center" textRotation="180"/>
    </xf>
    <xf numFmtId="169" fontId="12" fillId="5" borderId="0" xfId="0" applyNumberFormat="1" applyFont="1" applyFill="1" applyBorder="1" applyAlignment="1">
      <alignment horizontal="center" vertical="center" textRotation="180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left"/>
    </xf>
    <xf numFmtId="0" fontId="13" fillId="3" borderId="7" xfId="0" applyFont="1" applyFill="1" applyBorder="1" applyAlignment="1" applyProtection="1">
      <alignment horizontal="right" vertical="top" indent="2"/>
    </xf>
    <xf numFmtId="0" fontId="0" fillId="0" borderId="0" xfId="0" applyBorder="1" applyAlignment="1">
      <alignment horizontal="right" vertical="top" indent="2"/>
    </xf>
    <xf numFmtId="0" fontId="0" fillId="0" borderId="16" xfId="0" applyBorder="1" applyAlignment="1">
      <alignment horizontal="right" vertical="top" indent="2"/>
    </xf>
    <xf numFmtId="0" fontId="13" fillId="3" borderId="7" xfId="0" applyFont="1" applyFill="1" applyBorder="1" applyAlignment="1" applyProtection="1">
      <alignment horizontal="right" indent="2"/>
    </xf>
    <xf numFmtId="0" fontId="0" fillId="0" borderId="0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164" fontId="4" fillId="3" borderId="0" xfId="0" applyNumberFormat="1" applyFont="1" applyFill="1" applyBorder="1" applyAlignment="1" applyProtection="1">
      <alignment horizontal="center" vertical="center" textRotation="180"/>
    </xf>
    <xf numFmtId="0" fontId="4" fillId="3" borderId="0" xfId="0" applyFont="1" applyFill="1" applyBorder="1" applyAlignment="1" applyProtection="1">
      <alignment horizontal="center" vertical="top" textRotation="180"/>
    </xf>
    <xf numFmtId="0" fontId="4" fillId="0" borderId="16" xfId="0" applyFont="1" applyBorder="1" applyAlignment="1" applyProtection="1">
      <alignment horizontal="center" vertical="top" textRotation="180"/>
    </xf>
    <xf numFmtId="0" fontId="13" fillId="3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69" fontId="14" fillId="2" borderId="7" xfId="0" applyNumberFormat="1" applyFont="1" applyFill="1" applyBorder="1" applyAlignment="1" applyProtection="1">
      <alignment horizontal="right" vertical="top" indent="2"/>
    </xf>
    <xf numFmtId="0" fontId="5" fillId="5" borderId="9" xfId="1" applyFont="1" applyFill="1" applyBorder="1" applyAlignment="1" applyProtection="1">
      <alignment horizontal="right" vertical="center" indent="1"/>
    </xf>
    <xf numFmtId="0" fontId="5" fillId="5" borderId="10" xfId="1" applyFont="1" applyFill="1" applyBorder="1" applyAlignment="1" applyProtection="1">
      <alignment horizontal="right" vertical="center" indent="1"/>
    </xf>
    <xf numFmtId="169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right" wrapText="1"/>
    </xf>
    <xf numFmtId="0" fontId="17" fillId="0" borderId="16" xfId="0" applyFont="1" applyBorder="1" applyAlignment="1" applyProtection="1">
      <alignment horizontal="right"/>
    </xf>
    <xf numFmtId="0" fontId="0" fillId="5" borderId="0" xfId="0" applyFont="1" applyFill="1" applyAlignment="1">
      <alignment horizontal="center" vertical="center"/>
    </xf>
    <xf numFmtId="169" fontId="5" fillId="5" borderId="0" xfId="0" applyNumberFormat="1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33" fillId="5" borderId="0" xfId="0" applyFont="1" applyFill="1" applyAlignment="1">
      <alignment horizontal="left" indent="1"/>
    </xf>
    <xf numFmtId="0" fontId="27" fillId="5" borderId="7" xfId="0" applyFont="1" applyFill="1" applyBorder="1" applyAlignment="1" applyProtection="1">
      <alignment horizontal="left" vertical="center" wrapText="1" indent="1"/>
    </xf>
    <xf numFmtId="0" fontId="16" fillId="5" borderId="0" xfId="0" applyFont="1" applyFill="1" applyAlignment="1">
      <alignment horizontal="left" vertical="center" wrapText="1" indent="1"/>
    </xf>
    <xf numFmtId="0" fontId="0" fillId="5" borderId="0" xfId="0" applyFont="1" applyFill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$C$11" fmlaRange="$AL$8:$AM$11" noThreeD="1" sel="2" val="0"/>
</file>

<file path=xl/ctrlProps/ctrlProp2.xml><?xml version="1.0" encoding="utf-8"?>
<formControlPr xmlns="http://schemas.microsoft.com/office/spreadsheetml/2009/9/main" objectType="Drop" dropLines="2" dropStyle="combo" dx="16" fmlaLink="$C$12" fmlaRange="$AN$8:$AN$9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223024</xdr:colOff>
      <xdr:row>5</xdr:row>
      <xdr:rowOff>0</xdr:rowOff>
    </xdr:from>
    <xdr:to>
      <xdr:col>9</xdr:col>
      <xdr:colOff>227671</xdr:colOff>
      <xdr:row>5</xdr:row>
      <xdr:rowOff>315951</xdr:rowOff>
    </xdr:to>
    <xdr:cxnSp macro="">
      <xdr:nvCxnSpPr>
        <xdr:cNvPr id="3" name="Rak pi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1486829" y="315951"/>
          <a:ext cx="4647" cy="31595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167840</xdr:colOff>
      <xdr:row>6</xdr:row>
      <xdr:rowOff>697</xdr:rowOff>
    </xdr:from>
    <xdr:to>
      <xdr:col>8</xdr:col>
      <xdr:colOff>167841</xdr:colOff>
      <xdr:row>18</xdr:row>
      <xdr:rowOff>0</xdr:rowOff>
    </xdr:to>
    <xdr:cxnSp macro="">
      <xdr:nvCxnSpPr>
        <xdr:cNvPr id="4" name="Rak pil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H="1">
          <a:off x="3331797" y="1508132"/>
          <a:ext cx="1" cy="3842433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217449</xdr:colOff>
      <xdr:row>17</xdr:row>
      <xdr:rowOff>315021</xdr:rowOff>
    </xdr:from>
    <xdr:to>
      <xdr:col>9</xdr:col>
      <xdr:colOff>222096</xdr:colOff>
      <xdr:row>18</xdr:row>
      <xdr:rowOff>315021</xdr:rowOff>
    </xdr:to>
    <xdr:cxnSp macro="">
      <xdr:nvCxnSpPr>
        <xdr:cNvPr id="6" name="Rak pi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H="1">
          <a:off x="1481254" y="5370241"/>
          <a:ext cx="4647" cy="315951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247421</xdr:colOff>
      <xdr:row>15</xdr:row>
      <xdr:rowOff>49323</xdr:rowOff>
    </xdr:from>
    <xdr:to>
      <xdr:col>20</xdr:col>
      <xdr:colOff>4647</xdr:colOff>
      <xdr:row>15</xdr:row>
      <xdr:rowOff>49323</xdr:rowOff>
    </xdr:to>
    <xdr:cxnSp macro="">
      <xdr:nvCxnSpPr>
        <xdr:cNvPr id="7" name="Rak pil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H="1">
          <a:off x="5119825" y="4181708"/>
          <a:ext cx="504572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313166</xdr:colOff>
      <xdr:row>13</xdr:row>
      <xdr:rowOff>306487</xdr:rowOff>
    </xdr:from>
    <xdr:to>
      <xdr:col>6</xdr:col>
      <xdr:colOff>315022</xdr:colOff>
      <xdr:row>13</xdr:row>
      <xdr:rowOff>306487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 flipH="1">
          <a:off x="313166" y="3461643"/>
          <a:ext cx="317372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4651</xdr:colOff>
      <xdr:row>13</xdr:row>
      <xdr:rowOff>297365</xdr:rowOff>
    </xdr:from>
    <xdr:to>
      <xdr:col>21</xdr:col>
      <xdr:colOff>6506</xdr:colOff>
      <xdr:row>13</xdr:row>
      <xdr:rowOff>297365</xdr:rowOff>
    </xdr:to>
    <xdr:cxnSp macro="">
      <xdr:nvCxnSpPr>
        <xdr:cNvPr id="14" name="Rak pil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 flipH="1">
          <a:off x="4743919" y="3456877"/>
          <a:ext cx="317807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315027</xdr:colOff>
      <xdr:row>13</xdr:row>
      <xdr:rowOff>296435</xdr:rowOff>
    </xdr:from>
    <xdr:to>
      <xdr:col>32</xdr:col>
      <xdr:colOff>931</xdr:colOff>
      <xdr:row>13</xdr:row>
      <xdr:rowOff>296435</xdr:rowOff>
    </xdr:to>
    <xdr:cxnSp macro="">
      <xdr:nvCxnSpPr>
        <xdr:cNvPr id="17" name="Rak pil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>
          <a:off x="8213807" y="3455947"/>
          <a:ext cx="317807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10692</xdr:colOff>
      <xdr:row>4</xdr:row>
      <xdr:rowOff>62117</xdr:rowOff>
    </xdr:from>
    <xdr:to>
      <xdr:col>32</xdr:col>
      <xdr:colOff>19050</xdr:colOff>
      <xdr:row>4</xdr:row>
      <xdr:rowOff>62117</xdr:rowOff>
    </xdr:to>
    <xdr:cxnSp macro="">
      <xdr:nvCxnSpPr>
        <xdr:cNvPr id="20" name="Rak pil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 flipH="1">
          <a:off x="2230750" y="824117"/>
          <a:ext cx="6485358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52022</xdr:colOff>
      <xdr:row>5</xdr:row>
      <xdr:rowOff>1590</xdr:rowOff>
    </xdr:from>
    <xdr:to>
      <xdr:col>32</xdr:col>
      <xdr:colOff>52023</xdr:colOff>
      <xdr:row>19</xdr:row>
      <xdr:rowOff>9525</xdr:rowOff>
    </xdr:to>
    <xdr:cxnSp macro="">
      <xdr:nvCxnSpPr>
        <xdr:cNvPr id="22" name="Rak pil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 flipH="1">
          <a:off x="8727099" y="888148"/>
          <a:ext cx="1" cy="4484685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3722</xdr:colOff>
      <xdr:row>12</xdr:row>
      <xdr:rowOff>283691</xdr:rowOff>
    </xdr:from>
    <xdr:to>
      <xdr:col>17</xdr:col>
      <xdr:colOff>0</xdr:colOff>
      <xdr:row>12</xdr:row>
      <xdr:rowOff>283691</xdr:rowOff>
    </xdr:to>
    <xdr:cxnSp macro="">
      <xdr:nvCxnSpPr>
        <xdr:cNvPr id="19" name="Rak pil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H="1">
          <a:off x="2472895" y="3404960"/>
          <a:ext cx="2487432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170808</xdr:colOff>
      <xdr:row>6</xdr:row>
      <xdr:rowOff>7328</xdr:rowOff>
    </xdr:from>
    <xdr:to>
      <xdr:col>22</xdr:col>
      <xdr:colOff>170809</xdr:colOff>
      <xdr:row>17</xdr:row>
      <xdr:rowOff>307731</xdr:rowOff>
    </xdr:to>
    <xdr:cxnSp macro="">
      <xdr:nvCxnSpPr>
        <xdr:cNvPr id="16" name="Rak pil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 flipH="1">
          <a:off x="6813460" y="1514763"/>
          <a:ext cx="1" cy="3828794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3722</xdr:colOff>
      <xdr:row>12</xdr:row>
      <xdr:rowOff>283691</xdr:rowOff>
    </xdr:from>
    <xdr:to>
      <xdr:col>31</xdr:col>
      <xdr:colOff>0</xdr:colOff>
      <xdr:row>12</xdr:row>
      <xdr:rowOff>283691</xdr:rowOff>
    </xdr:to>
    <xdr:cxnSp macro="">
      <xdr:nvCxnSpPr>
        <xdr:cNvPr id="25" name="Rak pil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 flipH="1">
          <a:off x="2472895" y="3404960"/>
          <a:ext cx="2487432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4651</xdr:colOff>
      <xdr:row>13</xdr:row>
      <xdr:rowOff>297365</xdr:rowOff>
    </xdr:from>
    <xdr:to>
      <xdr:col>18</xdr:col>
      <xdr:colOff>6506</xdr:colOff>
      <xdr:row>13</xdr:row>
      <xdr:rowOff>297365</xdr:rowOff>
    </xdr:to>
    <xdr:cxnSp macro="">
      <xdr:nvCxnSpPr>
        <xdr:cNvPr id="26" name="Rak pil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H="1">
          <a:off x="5712324" y="3733692"/>
          <a:ext cx="250970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57150</xdr:rowOff>
        </xdr:from>
        <xdr:to>
          <xdr:col>2</xdr:col>
          <xdr:colOff>838200</xdr:colOff>
          <xdr:row>10</xdr:row>
          <xdr:rowOff>257175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57150</xdr:rowOff>
        </xdr:from>
        <xdr:to>
          <xdr:col>2</xdr:col>
          <xdr:colOff>838200</xdr:colOff>
          <xdr:row>11</xdr:row>
          <xdr:rowOff>257175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5443</xdr:colOff>
      <xdr:row>17</xdr:row>
      <xdr:rowOff>284740</xdr:rowOff>
    </xdr:from>
    <xdr:to>
      <xdr:col>16</xdr:col>
      <xdr:colOff>4648</xdr:colOff>
      <xdr:row>17</xdr:row>
      <xdr:rowOff>284740</xdr:rowOff>
    </xdr:to>
    <xdr:cxnSp macro="">
      <xdr:nvCxnSpPr>
        <xdr:cNvPr id="5" name="Rak pi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 flipH="1">
          <a:off x="4430486" y="5052683"/>
          <a:ext cx="576148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10692</xdr:colOff>
      <xdr:row>6</xdr:row>
      <xdr:rowOff>69444</xdr:rowOff>
    </xdr:from>
    <xdr:to>
      <xdr:col>27</xdr:col>
      <xdr:colOff>19050</xdr:colOff>
      <xdr:row>6</xdr:row>
      <xdr:rowOff>69444</xdr:rowOff>
    </xdr:to>
    <xdr:cxnSp macro="">
      <xdr:nvCxnSpPr>
        <xdr:cNvPr id="11" name="Rak pil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 flipH="1">
          <a:off x="325750" y="1483540"/>
          <a:ext cx="8654127" cy="0"/>
        </a:xfrm>
        <a:prstGeom prst="straightConnector1">
          <a:avLst/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52022</xdr:colOff>
      <xdr:row>7</xdr:row>
      <xdr:rowOff>1590</xdr:rowOff>
    </xdr:from>
    <xdr:to>
      <xdr:col>27</xdr:col>
      <xdr:colOff>52023</xdr:colOff>
      <xdr:row>22</xdr:row>
      <xdr:rowOff>9525</xdr:rowOff>
    </xdr:to>
    <xdr:cxnSp macro="">
      <xdr:nvCxnSpPr>
        <xdr:cNvPr id="12" name="Rak pil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 flipH="1">
          <a:off x="9012849" y="1540244"/>
          <a:ext cx="1" cy="4799743"/>
        </a:xfrm>
        <a:prstGeom prst="straightConnector1">
          <a:avLst/>
        </a:prstGeom>
        <a:ln w="3175">
          <a:solidFill>
            <a:schemeClr val="tx1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5443</xdr:colOff>
      <xdr:row>11</xdr:row>
      <xdr:rowOff>222504</xdr:rowOff>
    </xdr:from>
    <xdr:to>
      <xdr:col>5</xdr:col>
      <xdr:colOff>445520</xdr:colOff>
      <xdr:row>11</xdr:row>
      <xdr:rowOff>222504</xdr:rowOff>
    </xdr:to>
    <xdr:cxnSp macro="">
      <xdr:nvCxnSpPr>
        <xdr:cNvPr id="7" name="Rak pil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 flipH="1">
          <a:off x="436139" y="3154547"/>
          <a:ext cx="1334598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222504</xdr:rowOff>
    </xdr:from>
    <xdr:to>
      <xdr:col>26</xdr:col>
      <xdr:colOff>440076</xdr:colOff>
      <xdr:row>11</xdr:row>
      <xdr:rowOff>222504</xdr:rowOff>
    </xdr:to>
    <xdr:cxnSp macro="">
      <xdr:nvCxnSpPr>
        <xdr:cNvPr id="9" name="Rak pil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 flipH="1">
          <a:off x="7653130" y="3154547"/>
          <a:ext cx="1334598" cy="0"/>
        </a:xfrm>
        <a:prstGeom prst="straightConnector1">
          <a:avLst/>
        </a:prstGeom>
        <a:ln w="31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U22"/>
  <sheetViews>
    <sheetView tabSelected="1" zoomScale="115" zoomScaleNormal="115" workbookViewId="0">
      <selection activeCell="C6" sqref="C6"/>
    </sheetView>
  </sheetViews>
  <sheetFormatPr defaultColWidth="0" defaultRowHeight="0" customHeight="1" zeroHeight="1" x14ac:dyDescent="0.25"/>
  <cols>
    <col min="1" max="1" width="1.28515625" style="39" customWidth="1"/>
    <col min="2" max="2" width="17.28515625" style="11" customWidth="1"/>
    <col min="3" max="3" width="15.7109375" style="1" customWidth="1"/>
    <col min="4" max="4" width="1.28515625" style="39" customWidth="1"/>
    <col min="5" max="5" width="3.28515625" style="39" customWidth="1"/>
    <col min="6" max="6" width="1.28515625" style="39" customWidth="1"/>
    <col min="7" max="32" width="3.7109375" style="1" customWidth="1"/>
    <col min="33" max="33" width="1.28515625" style="39" customWidth="1"/>
    <col min="34" max="34" width="3.28515625" style="39" customWidth="1"/>
    <col min="35" max="35" width="1.28515625" style="39" customWidth="1"/>
    <col min="36" max="37" width="8.7109375" style="1" hidden="1" customWidth="1"/>
    <col min="38" max="43" width="8.28515625" style="1" hidden="1" customWidth="1"/>
    <col min="44" max="44" width="7.85546875" style="1" hidden="1" customWidth="1"/>
    <col min="45" max="45" width="7.5703125" style="1" hidden="1" customWidth="1"/>
    <col min="46" max="47" width="5.42578125" style="1" hidden="1" customWidth="1"/>
    <col min="48" max="16384" width="4.7109375" style="1" hidden="1"/>
  </cols>
  <sheetData>
    <row r="1" spans="1:45" s="39" customFormat="1" ht="12.95" customHeight="1" x14ac:dyDescent="0.25">
      <c r="A1" s="41"/>
      <c r="B1" s="41"/>
      <c r="AH1" s="40"/>
      <c r="AI1" s="41"/>
    </row>
    <row r="2" spans="1:45" s="39" customFormat="1" ht="27.95" customHeight="1" x14ac:dyDescent="0.25">
      <c r="A2" s="41"/>
      <c r="B2" s="41"/>
      <c r="E2" s="114" t="s">
        <v>17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41"/>
    </row>
    <row r="3" spans="1:45" s="39" customFormat="1" ht="30" customHeight="1" x14ac:dyDescent="0.25">
      <c r="A3" s="41"/>
      <c r="B3" s="105" t="s">
        <v>35</v>
      </c>
      <c r="C3" s="106"/>
      <c r="D3" s="40"/>
      <c r="E3" s="115" t="s">
        <v>27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41"/>
    </row>
    <row r="4" spans="1:45" s="39" customFormat="1" ht="12.95" customHeight="1" x14ac:dyDescent="0.25">
      <c r="A4" s="41"/>
      <c r="B4" s="106"/>
      <c r="C4" s="106"/>
      <c r="G4" s="54"/>
      <c r="H4" s="55"/>
      <c r="I4" s="56"/>
      <c r="J4" s="56"/>
      <c r="K4" s="56"/>
      <c r="L4" s="56"/>
      <c r="M4" s="56"/>
      <c r="N4" s="56"/>
      <c r="O4" s="56"/>
      <c r="P4" s="56"/>
      <c r="Q4" s="57"/>
      <c r="R4" s="55"/>
      <c r="S4" s="124">
        <f xml:space="preserve"> IF( S14 = 0, 0, IF( OR( C6 &lt; 100, C6 &gt; 300), 0, ROUNDDOWN( 15 + H12 + 8 + S14 + 8 + H12 + 15,0 ) ) )</f>
        <v>0</v>
      </c>
      <c r="T4" s="125"/>
      <c r="U4" s="58"/>
      <c r="V4" s="55"/>
      <c r="W4" s="56"/>
      <c r="X4" s="56"/>
      <c r="Y4" s="56"/>
      <c r="Z4" s="56"/>
      <c r="AA4" s="56"/>
      <c r="AB4" s="56"/>
      <c r="AC4" s="56"/>
      <c r="AD4" s="56"/>
      <c r="AE4" s="56"/>
      <c r="AF4" s="59"/>
      <c r="AG4" s="42"/>
      <c r="AH4" s="40"/>
      <c r="AI4" s="41"/>
    </row>
    <row r="5" spans="1:45" s="39" customFormat="1" ht="9.9499999999999993" customHeight="1" thickBot="1" x14ac:dyDescent="0.3">
      <c r="A5" s="41"/>
      <c r="B5" s="107"/>
      <c r="C5" s="107"/>
      <c r="AI5" s="41"/>
    </row>
    <row r="6" spans="1:45" ht="24.95" customHeight="1" thickBot="1" x14ac:dyDescent="0.3">
      <c r="A6" s="41"/>
      <c r="B6" s="67" t="s">
        <v>29</v>
      </c>
      <c r="C6" s="35">
        <v>0</v>
      </c>
      <c r="E6" s="46"/>
      <c r="G6" s="69"/>
      <c r="H6" s="79" t="s">
        <v>15</v>
      </c>
      <c r="I6" s="79"/>
      <c r="J6" s="79"/>
      <c r="K6" s="79"/>
      <c r="L6" s="79"/>
      <c r="M6" s="79"/>
      <c r="N6" s="79"/>
      <c r="O6" s="79"/>
      <c r="P6" s="79"/>
      <c r="Q6" s="79"/>
      <c r="R6" s="70"/>
      <c r="S6" s="79"/>
      <c r="T6" s="79"/>
      <c r="U6" s="70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1"/>
      <c r="AH6" s="43"/>
      <c r="AI6" s="41"/>
    </row>
    <row r="7" spans="1:45" ht="24.95" customHeight="1" x14ac:dyDescent="0.25">
      <c r="A7" s="41"/>
      <c r="B7" s="67" t="s">
        <v>30</v>
      </c>
      <c r="C7" s="35">
        <v>0</v>
      </c>
      <c r="D7" s="47"/>
      <c r="E7" s="45"/>
      <c r="G7" s="111" t="s">
        <v>15</v>
      </c>
      <c r="H7" s="24"/>
      <c r="I7" s="25"/>
      <c r="J7" s="25"/>
      <c r="K7" s="25"/>
      <c r="L7" s="25"/>
      <c r="M7" s="25"/>
      <c r="N7" s="25"/>
      <c r="O7" s="25"/>
      <c r="P7" s="25"/>
      <c r="Q7" s="26"/>
      <c r="R7" s="123" t="s">
        <v>5</v>
      </c>
      <c r="S7" s="134" t="s">
        <v>18</v>
      </c>
      <c r="T7" s="135"/>
      <c r="U7" s="123" t="s">
        <v>5</v>
      </c>
      <c r="V7" s="24"/>
      <c r="W7" s="25"/>
      <c r="X7" s="25"/>
      <c r="Y7" s="25"/>
      <c r="Z7" s="25"/>
      <c r="AA7" s="25"/>
      <c r="AB7" s="25"/>
      <c r="AC7" s="25"/>
      <c r="AD7" s="25"/>
      <c r="AE7" s="26"/>
      <c r="AF7" s="117" t="s">
        <v>15</v>
      </c>
      <c r="AH7" s="120">
        <f xml:space="preserve"> IF( OR( C7 &lt; 100, C7 &gt; 370), 0, ROUNDDOWN( 15 + H13 + 15,0 ) )</f>
        <v>0</v>
      </c>
      <c r="AI7" s="41"/>
      <c r="AK7" s="21" t="s">
        <v>14</v>
      </c>
      <c r="AL7" s="22" t="s">
        <v>12</v>
      </c>
      <c r="AM7" s="23"/>
      <c r="AN7" s="22" t="s">
        <v>13</v>
      </c>
      <c r="AO7" s="23"/>
    </row>
    <row r="8" spans="1:45" ht="24.95" customHeight="1" x14ac:dyDescent="0.25">
      <c r="A8" s="41"/>
      <c r="B8" s="67" t="s">
        <v>40</v>
      </c>
      <c r="C8" s="38">
        <v>0</v>
      </c>
      <c r="G8" s="111"/>
      <c r="H8" s="27"/>
      <c r="I8" s="4"/>
      <c r="J8" s="4"/>
      <c r="K8" s="4"/>
      <c r="L8" s="4"/>
      <c r="M8" s="4"/>
      <c r="N8" s="4"/>
      <c r="O8" s="4"/>
      <c r="P8" s="4"/>
      <c r="Q8" s="28"/>
      <c r="R8" s="123"/>
      <c r="S8" s="136"/>
      <c r="T8" s="137"/>
      <c r="U8" s="123"/>
      <c r="V8" s="27"/>
      <c r="W8" s="4"/>
      <c r="X8" s="4"/>
      <c r="Y8" s="4"/>
      <c r="Z8" s="4"/>
      <c r="AA8" s="4"/>
      <c r="AB8" s="4"/>
      <c r="AC8" s="4"/>
      <c r="AD8" s="4"/>
      <c r="AE8" s="28"/>
      <c r="AF8" s="117"/>
      <c r="AH8" s="121"/>
      <c r="AI8" s="41"/>
      <c r="AK8" s="20">
        <v>1</v>
      </c>
      <c r="AL8" s="132" t="s">
        <v>7</v>
      </c>
      <c r="AM8" s="133"/>
      <c r="AN8" s="132" t="s">
        <v>10</v>
      </c>
      <c r="AO8" s="142"/>
    </row>
    <row r="9" spans="1:45" ht="24.95" customHeight="1" x14ac:dyDescent="0.25">
      <c r="A9" s="41"/>
      <c r="B9" s="68" t="s">
        <v>32</v>
      </c>
      <c r="C9" s="36">
        <v>0</v>
      </c>
      <c r="E9" s="48"/>
      <c r="G9" s="111"/>
      <c r="H9" s="99" t="s">
        <v>34</v>
      </c>
      <c r="I9" s="100"/>
      <c r="J9" s="100"/>
      <c r="K9" s="100"/>
      <c r="L9" s="100"/>
      <c r="M9" s="100"/>
      <c r="N9" s="100"/>
      <c r="O9" s="100"/>
      <c r="P9" s="100"/>
      <c r="Q9" s="101"/>
      <c r="R9" s="123"/>
      <c r="S9" s="136"/>
      <c r="T9" s="137"/>
      <c r="U9" s="123"/>
      <c r="V9" s="99" t="s">
        <v>34</v>
      </c>
      <c r="W9" s="100"/>
      <c r="X9" s="100"/>
      <c r="Y9" s="100"/>
      <c r="Z9" s="100"/>
      <c r="AA9" s="100"/>
      <c r="AB9" s="100"/>
      <c r="AC9" s="100"/>
      <c r="AD9" s="100"/>
      <c r="AE9" s="101"/>
      <c r="AF9" s="117"/>
      <c r="AH9" s="121"/>
      <c r="AI9" s="41"/>
      <c r="AK9" s="20">
        <v>2</v>
      </c>
      <c r="AL9" s="132" t="s">
        <v>8</v>
      </c>
      <c r="AM9" s="142"/>
      <c r="AN9" s="132" t="s">
        <v>11</v>
      </c>
      <c r="AO9" s="142"/>
    </row>
    <row r="10" spans="1:45" ht="24.95" customHeight="1" x14ac:dyDescent="0.25">
      <c r="A10" s="41"/>
      <c r="B10" s="67" t="s">
        <v>39</v>
      </c>
      <c r="C10" s="37">
        <v>0</v>
      </c>
      <c r="E10" s="48"/>
      <c r="G10" s="111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23"/>
      <c r="S10" s="136"/>
      <c r="T10" s="137"/>
      <c r="U10" s="123"/>
      <c r="V10" s="102"/>
      <c r="W10" s="103"/>
      <c r="X10" s="103"/>
      <c r="Y10" s="103"/>
      <c r="Z10" s="103"/>
      <c r="AA10" s="103"/>
      <c r="AB10" s="103"/>
      <c r="AC10" s="103"/>
      <c r="AD10" s="103"/>
      <c r="AE10" s="104"/>
      <c r="AF10" s="117"/>
      <c r="AH10" s="121"/>
      <c r="AI10" s="41"/>
      <c r="AK10" s="20">
        <v>3</v>
      </c>
      <c r="AL10" s="132" t="s">
        <v>9</v>
      </c>
      <c r="AM10" s="142"/>
    </row>
    <row r="11" spans="1:45" ht="24.95" customHeight="1" x14ac:dyDescent="0.2">
      <c r="A11" s="41"/>
      <c r="B11" s="68" t="s">
        <v>38</v>
      </c>
      <c r="C11" s="18">
        <v>2</v>
      </c>
      <c r="E11" s="48"/>
      <c r="G11" s="111"/>
      <c r="H11" s="81" t="s">
        <v>20</v>
      </c>
      <c r="I11" s="82"/>
      <c r="J11" s="82"/>
      <c r="K11" s="82"/>
      <c r="L11" s="82"/>
      <c r="M11" s="82"/>
      <c r="N11" s="82"/>
      <c r="O11" s="82"/>
      <c r="P11" s="82"/>
      <c r="Q11" s="83"/>
      <c r="R11" s="123"/>
      <c r="S11" s="136"/>
      <c r="T11" s="137"/>
      <c r="U11" s="123"/>
      <c r="V11" s="81" t="s">
        <v>19</v>
      </c>
      <c r="W11" s="82"/>
      <c r="X11" s="82"/>
      <c r="Y11" s="82"/>
      <c r="Z11" s="82"/>
      <c r="AA11" s="82"/>
      <c r="AB11" s="82"/>
      <c r="AC11" s="82"/>
      <c r="AD11" s="82"/>
      <c r="AE11" s="83"/>
      <c r="AF11" s="117"/>
      <c r="AH11" s="121"/>
      <c r="AI11" s="41"/>
      <c r="AK11" s="20">
        <v>4</v>
      </c>
      <c r="AL11" s="147" t="s">
        <v>28</v>
      </c>
      <c r="AM11" s="148"/>
    </row>
    <row r="12" spans="1:45" ht="24.95" customHeight="1" x14ac:dyDescent="0.25">
      <c r="A12" s="41"/>
      <c r="B12" s="67" t="s">
        <v>41</v>
      </c>
      <c r="C12" s="19">
        <v>1</v>
      </c>
      <c r="E12" s="49"/>
      <c r="G12" s="111"/>
      <c r="H12" s="84">
        <f xml:space="preserve"> IF( OR( C6 &lt; 100, C6 &gt; 300 ), 0, ( C6 - 4 ) )</f>
        <v>0</v>
      </c>
      <c r="I12" s="112"/>
      <c r="J12" s="112"/>
      <c r="K12" s="112"/>
      <c r="L12" s="112"/>
      <c r="M12" s="112"/>
      <c r="N12" s="112"/>
      <c r="O12" s="112"/>
      <c r="P12" s="112"/>
      <c r="Q12" s="113"/>
      <c r="R12" s="123"/>
      <c r="S12" s="136"/>
      <c r="T12" s="137"/>
      <c r="U12" s="123"/>
      <c r="V12" s="84">
        <f xml:space="preserve"> H12</f>
        <v>0</v>
      </c>
      <c r="W12" s="85"/>
      <c r="X12" s="85"/>
      <c r="Y12" s="85"/>
      <c r="Z12" s="85"/>
      <c r="AA12" s="85"/>
      <c r="AB12" s="85"/>
      <c r="AC12" s="85"/>
      <c r="AD12" s="85"/>
      <c r="AE12" s="86"/>
      <c r="AF12" s="117"/>
      <c r="AH12" s="121"/>
      <c r="AI12" s="41"/>
      <c r="AK12" s="149" t="s">
        <v>16</v>
      </c>
      <c r="AL12" s="149"/>
      <c r="AM12" s="149"/>
      <c r="AN12" s="149"/>
      <c r="AO12" s="149"/>
    </row>
    <row r="13" spans="1:45" ht="24.95" customHeight="1" x14ac:dyDescent="0.25">
      <c r="A13" s="41"/>
      <c r="B13" s="64" t="s">
        <v>42</v>
      </c>
      <c r="C13" s="65">
        <f xml:space="preserve"> AL16</f>
        <v>0</v>
      </c>
      <c r="E13" s="50"/>
      <c r="G13" s="111"/>
      <c r="H13" s="87">
        <f xml:space="preserve"> IF( OR( C7 &lt; 100, C7 &gt; 370 ), 0, ( C7 + IF( AND( C6 = 210, C7 = 297 ), 5, 6 ) ) )</f>
        <v>0</v>
      </c>
      <c r="I13" s="88"/>
      <c r="J13" s="88"/>
      <c r="K13" s="88"/>
      <c r="L13" s="88"/>
      <c r="M13" s="88"/>
      <c r="N13" s="88"/>
      <c r="O13" s="88"/>
      <c r="P13" s="88"/>
      <c r="Q13" s="89"/>
      <c r="R13" s="123"/>
      <c r="S13" s="138"/>
      <c r="T13" s="139"/>
      <c r="U13" s="123"/>
      <c r="V13" s="87">
        <f xml:space="preserve"> H13</f>
        <v>0</v>
      </c>
      <c r="W13" s="88"/>
      <c r="X13" s="88"/>
      <c r="Y13" s="88"/>
      <c r="Z13" s="88"/>
      <c r="AA13" s="88"/>
      <c r="AB13" s="88"/>
      <c r="AC13" s="88"/>
      <c r="AD13" s="88"/>
      <c r="AE13" s="89"/>
      <c r="AF13" s="117"/>
      <c r="AH13" s="121"/>
      <c r="AI13" s="41"/>
      <c r="AS13" s="5"/>
    </row>
    <row r="14" spans="1:45" ht="30" customHeight="1" x14ac:dyDescent="0.25">
      <c r="A14" s="41"/>
      <c r="B14" s="64" t="s">
        <v>43</v>
      </c>
      <c r="C14" s="66">
        <f>IF(C6&lt;7,0,
INT((C6*C7*C8/2*C9)/1000000+(C6*4*C7*0.00013)+(((C6-4)*(C7+5))
* IF(C11=2,0.00235,
IF(C11=3,0.00277,
IF(C11=4,0.00368,
IF(C11=5,(0.00368/3*4),
C11/1000000)))))
+15))</f>
        <v>0</v>
      </c>
      <c r="E14" s="51"/>
      <c r="G14" s="111"/>
      <c r="H14" s="90" t="s">
        <v>31</v>
      </c>
      <c r="I14" s="91"/>
      <c r="J14" s="91"/>
      <c r="K14" s="91"/>
      <c r="L14" s="91"/>
      <c r="M14" s="91"/>
      <c r="N14" s="91"/>
      <c r="O14" s="91"/>
      <c r="P14" s="91"/>
      <c r="Q14" s="92"/>
      <c r="R14" s="123"/>
      <c r="S14" s="126">
        <f xml:space="preserve"> IF( OR( C10 &lt; 75, C10 &gt; 280 ), 0, IF( AN16 &lt; 7, 7, AN16 ) )</f>
        <v>0</v>
      </c>
      <c r="T14" s="127"/>
      <c r="U14" s="123"/>
      <c r="V14" s="90" t="s">
        <v>31</v>
      </c>
      <c r="W14" s="91"/>
      <c r="X14" s="91"/>
      <c r="Y14" s="91"/>
      <c r="Z14" s="91"/>
      <c r="AA14" s="91"/>
      <c r="AB14" s="91"/>
      <c r="AC14" s="91"/>
      <c r="AD14" s="91"/>
      <c r="AE14" s="92"/>
      <c r="AF14" s="117"/>
      <c r="AH14" s="121"/>
      <c r="AI14" s="41"/>
      <c r="AL14" s="143" t="s">
        <v>4</v>
      </c>
      <c r="AM14" s="144"/>
      <c r="AN14" s="143" t="s">
        <v>3</v>
      </c>
      <c r="AO14" s="144"/>
      <c r="AS14" s="5"/>
    </row>
    <row r="15" spans="1:45" ht="24.95" customHeight="1" x14ac:dyDescent="0.25">
      <c r="A15" s="41"/>
      <c r="B15" s="108" t="s">
        <v>33</v>
      </c>
      <c r="C15" s="109"/>
      <c r="E15" s="52"/>
      <c r="G15" s="111"/>
      <c r="H15" s="93"/>
      <c r="I15" s="94"/>
      <c r="J15" s="94"/>
      <c r="K15" s="94"/>
      <c r="L15" s="94"/>
      <c r="M15" s="94"/>
      <c r="N15" s="94"/>
      <c r="O15" s="94"/>
      <c r="P15" s="94"/>
      <c r="Q15" s="95"/>
      <c r="R15" s="123"/>
      <c r="S15" s="128" t="s">
        <v>2</v>
      </c>
      <c r="T15" s="129"/>
      <c r="U15" s="123"/>
      <c r="V15" s="93"/>
      <c r="W15" s="94"/>
      <c r="X15" s="94"/>
      <c r="Y15" s="94"/>
      <c r="Z15" s="94"/>
      <c r="AA15" s="94"/>
      <c r="AB15" s="94"/>
      <c r="AC15" s="94"/>
      <c r="AD15" s="94"/>
      <c r="AE15" s="95"/>
      <c r="AF15" s="117"/>
      <c r="AH15" s="121"/>
      <c r="AI15" s="41"/>
      <c r="AL15" s="145" t="s">
        <v>0</v>
      </c>
      <c r="AM15" s="146"/>
      <c r="AN15" s="145" t="s">
        <v>1</v>
      </c>
      <c r="AO15" s="146"/>
      <c r="AS15" s="5"/>
    </row>
    <row r="16" spans="1:45" ht="24.95" customHeight="1" x14ac:dyDescent="0.25">
      <c r="A16" s="41"/>
      <c r="B16" s="110"/>
      <c r="C16" s="110"/>
      <c r="G16" s="111"/>
      <c r="H16" s="93"/>
      <c r="I16" s="94"/>
      <c r="J16" s="94"/>
      <c r="K16" s="94"/>
      <c r="L16" s="94"/>
      <c r="M16" s="94"/>
      <c r="N16" s="94"/>
      <c r="O16" s="94"/>
      <c r="P16" s="94"/>
      <c r="Q16" s="95"/>
      <c r="R16" s="123"/>
      <c r="S16" s="130"/>
      <c r="T16" s="131"/>
      <c r="U16" s="123"/>
      <c r="V16" s="93"/>
      <c r="W16" s="94"/>
      <c r="X16" s="94"/>
      <c r="Y16" s="94"/>
      <c r="Z16" s="94"/>
      <c r="AA16" s="94"/>
      <c r="AB16" s="94"/>
      <c r="AC16" s="94"/>
      <c r="AD16" s="94"/>
      <c r="AE16" s="95"/>
      <c r="AF16" s="117"/>
      <c r="AH16" s="121"/>
      <c r="AI16" s="41"/>
      <c r="AL16" s="118">
        <f>(C8/2*C10/1000)</f>
        <v>0</v>
      </c>
      <c r="AM16" s="119"/>
      <c r="AN16" s="118">
        <f>IF(C11=0,AL16+1*2,
IF(AND(C12&lt;&gt;1,C12&lt;&gt;2),0,
IF(C12=1,
AL16+
IF(C11=0,1*2,
IF(C11=1,1.9*2,
IF(C11=2,2.25*2,
IF(C11=3,3*2,
IF(C11=4,1
))))),
IF(C12=2,
INT(AL16/2*22/9.5+
IF(C11=0,1*2,
IF(C11=1,1.9*2,
IF(C11=2,2.25*2,
IF(C11=3,3*2,
IF(C11=4,0
)))))))))
)+0.3</f>
        <v>4.8</v>
      </c>
      <c r="AO16" s="119"/>
    </row>
    <row r="17" spans="1:35" ht="24.95" customHeight="1" x14ac:dyDescent="0.25">
      <c r="A17" s="41"/>
      <c r="B17" s="110"/>
      <c r="C17" s="110"/>
      <c r="G17" s="111"/>
      <c r="H17" s="93"/>
      <c r="I17" s="94"/>
      <c r="J17" s="94"/>
      <c r="K17" s="94"/>
      <c r="L17" s="94"/>
      <c r="M17" s="94"/>
      <c r="N17" s="94"/>
      <c r="O17" s="94"/>
      <c r="P17" s="94"/>
      <c r="Q17" s="95"/>
      <c r="R17" s="123"/>
      <c r="S17" s="130"/>
      <c r="T17" s="131"/>
      <c r="U17" s="123"/>
      <c r="V17" s="93"/>
      <c r="W17" s="94"/>
      <c r="X17" s="94"/>
      <c r="Y17" s="94"/>
      <c r="Z17" s="94"/>
      <c r="AA17" s="94"/>
      <c r="AB17" s="94"/>
      <c r="AC17" s="94"/>
      <c r="AD17" s="94"/>
      <c r="AE17" s="95"/>
      <c r="AF17" s="117"/>
      <c r="AH17" s="121"/>
      <c r="AI17" s="41"/>
    </row>
    <row r="18" spans="1:35" ht="24.95" customHeight="1" thickBot="1" x14ac:dyDescent="0.3">
      <c r="A18" s="41"/>
      <c r="B18" s="110"/>
      <c r="C18" s="110"/>
      <c r="E18" s="40"/>
      <c r="G18" s="111"/>
      <c r="H18" s="96"/>
      <c r="I18" s="97"/>
      <c r="J18" s="97"/>
      <c r="K18" s="97"/>
      <c r="L18" s="97"/>
      <c r="M18" s="97"/>
      <c r="N18" s="97"/>
      <c r="O18" s="97"/>
      <c r="P18" s="97"/>
      <c r="Q18" s="98"/>
      <c r="R18" s="123"/>
      <c r="S18" s="29"/>
      <c r="T18" s="30"/>
      <c r="U18" s="123"/>
      <c r="V18" s="96"/>
      <c r="W18" s="97"/>
      <c r="X18" s="97"/>
      <c r="Y18" s="97"/>
      <c r="Z18" s="97"/>
      <c r="AA18" s="97"/>
      <c r="AB18" s="97"/>
      <c r="AC18" s="97"/>
      <c r="AD18" s="97"/>
      <c r="AE18" s="98"/>
      <c r="AF18" s="117"/>
      <c r="AH18" s="122"/>
      <c r="AI18" s="41"/>
    </row>
    <row r="19" spans="1:35" ht="24.95" customHeight="1" thickBot="1" x14ac:dyDescent="0.3">
      <c r="A19" s="41"/>
      <c r="B19" s="110"/>
      <c r="C19" s="110"/>
      <c r="E19" s="46"/>
      <c r="G19" s="73"/>
      <c r="H19" s="80" t="s">
        <v>15</v>
      </c>
      <c r="I19" s="80"/>
      <c r="J19" s="80"/>
      <c r="K19" s="80"/>
      <c r="L19" s="80"/>
      <c r="M19" s="80"/>
      <c r="N19" s="80"/>
      <c r="O19" s="80"/>
      <c r="P19" s="80"/>
      <c r="Q19" s="80"/>
      <c r="R19" s="74"/>
      <c r="S19" s="80"/>
      <c r="T19" s="80"/>
      <c r="U19" s="74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72"/>
      <c r="AH19" s="44"/>
      <c r="AI19" s="41"/>
    </row>
    <row r="20" spans="1:35" s="39" customFormat="1" ht="9.9499999999999993" customHeight="1" x14ac:dyDescent="0.25">
      <c r="A20" s="41"/>
      <c r="B20" s="110"/>
      <c r="C20" s="110"/>
      <c r="AH20" s="45"/>
      <c r="AI20" s="41"/>
    </row>
    <row r="21" spans="1:35" s="39" customFormat="1" ht="9.9499999999999993" customHeight="1" x14ac:dyDescent="0.25">
      <c r="A21" s="41"/>
      <c r="B21" s="110"/>
      <c r="C21" s="110"/>
      <c r="F21" s="53"/>
      <c r="G21" s="40"/>
      <c r="H21" s="42"/>
      <c r="Q21" s="57"/>
      <c r="R21" s="60"/>
      <c r="S21" s="140"/>
      <c r="T21" s="141"/>
      <c r="U21" s="55"/>
      <c r="V21" s="61"/>
      <c r="Z21" s="62"/>
      <c r="AE21" s="40"/>
      <c r="AF21" s="63"/>
      <c r="AI21" s="41"/>
    </row>
    <row r="22" spans="1:35" s="39" customFormat="1" ht="12.95" customHeight="1" x14ac:dyDescent="0.25">
      <c r="A22" s="41"/>
      <c r="B22" s="110"/>
      <c r="C22" s="110"/>
      <c r="AH22" s="40"/>
      <c r="AI22" s="41"/>
    </row>
  </sheetData>
  <sheetProtection password="CC04" sheet="1" objects="1" scenarios="1"/>
  <mergeCells count="45">
    <mergeCell ref="S21:T21"/>
    <mergeCell ref="AN9:AO9"/>
    <mergeCell ref="AN8:AO8"/>
    <mergeCell ref="AN14:AO14"/>
    <mergeCell ref="AN15:AO15"/>
    <mergeCell ref="AL14:AM14"/>
    <mergeCell ref="AL15:AM15"/>
    <mergeCell ref="AL9:AM9"/>
    <mergeCell ref="AL10:AM10"/>
    <mergeCell ref="AL11:AM11"/>
    <mergeCell ref="AK12:AO12"/>
    <mergeCell ref="E2:AH2"/>
    <mergeCell ref="E3:AH3"/>
    <mergeCell ref="AF7:AF18"/>
    <mergeCell ref="AL16:AM16"/>
    <mergeCell ref="AN16:AO16"/>
    <mergeCell ref="AH7:AH18"/>
    <mergeCell ref="U7:U18"/>
    <mergeCell ref="S4:T4"/>
    <mergeCell ref="S14:T14"/>
    <mergeCell ref="S15:T15"/>
    <mergeCell ref="S16:T16"/>
    <mergeCell ref="S17:T17"/>
    <mergeCell ref="R7:R18"/>
    <mergeCell ref="AL8:AM8"/>
    <mergeCell ref="V6:AE6"/>
    <mergeCell ref="S7:T13"/>
    <mergeCell ref="B3:C5"/>
    <mergeCell ref="B15:C22"/>
    <mergeCell ref="H13:Q13"/>
    <mergeCell ref="H11:Q11"/>
    <mergeCell ref="G7:G18"/>
    <mergeCell ref="H6:Q6"/>
    <mergeCell ref="H19:Q19"/>
    <mergeCell ref="H12:Q12"/>
    <mergeCell ref="H14:Q18"/>
    <mergeCell ref="H9:Q10"/>
    <mergeCell ref="S6:T6"/>
    <mergeCell ref="V19:AE19"/>
    <mergeCell ref="V11:AE11"/>
    <mergeCell ref="V12:AE12"/>
    <mergeCell ref="V13:AE13"/>
    <mergeCell ref="S19:T19"/>
    <mergeCell ref="V14:AE18"/>
    <mergeCell ref="V9:AE10"/>
  </mergeCells>
  <pageMargins left="0.19685039370078741" right="0.19685039370078741" top="0.19685039370078741" bottom="0.19685039370078741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Drop Down 27">
              <controlPr defaultSize="0" autoLine="0" autoPict="0">
                <anchor moveWithCells="1">
                  <from>
                    <xdr:col>2</xdr:col>
                    <xdr:colOff>114300</xdr:colOff>
                    <xdr:row>10</xdr:row>
                    <xdr:rowOff>57150</xdr:rowOff>
                  </from>
                  <to>
                    <xdr:col>2</xdr:col>
                    <xdr:colOff>838200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defaultSize="0" autoLine="0" autoPict="0">
                <anchor moveWithCells="1">
                  <from>
                    <xdr:col>2</xdr:col>
                    <xdr:colOff>114300</xdr:colOff>
                    <xdr:row>11</xdr:row>
                    <xdr:rowOff>57150</xdr:rowOff>
                  </from>
                  <to>
                    <xdr:col>2</xdr:col>
                    <xdr:colOff>838200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D25"/>
  <sheetViews>
    <sheetView zoomScale="115" zoomScaleNormal="115" workbookViewId="0">
      <selection activeCell="F4" sqref="F4:G4"/>
    </sheetView>
  </sheetViews>
  <sheetFormatPr defaultColWidth="4.7109375" defaultRowHeight="0" customHeight="1" zeroHeight="1" x14ac:dyDescent="0.25"/>
  <cols>
    <col min="1" max="1" width="2.28515625" style="1" customWidth="1"/>
    <col min="2" max="2" width="2.42578125" style="1" customWidth="1"/>
    <col min="3" max="3" width="1.7109375" style="1" customWidth="1"/>
    <col min="4" max="6" width="6.7109375" style="1" customWidth="1"/>
    <col min="7" max="14" width="5" style="1" customWidth="1"/>
    <col min="15" max="16" width="4.28515625" style="1" customWidth="1"/>
    <col min="17" max="24" width="5" style="1" customWidth="1"/>
    <col min="25" max="27" width="6.7109375" style="1" customWidth="1"/>
    <col min="28" max="28" width="1.7109375" style="1" customWidth="1"/>
    <col min="29" max="29" width="2.42578125" style="1" customWidth="1"/>
    <col min="30" max="30" width="2.28515625" style="1" customWidth="1"/>
    <col min="31" max="16384" width="4.7109375" style="1"/>
  </cols>
  <sheetData>
    <row r="1" spans="1:30" ht="12.6" customHeight="1" x14ac:dyDescent="0.25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7.95" customHeight="1" x14ac:dyDescent="0.25">
      <c r="A2" s="75"/>
      <c r="B2" s="114" t="s">
        <v>37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75"/>
    </row>
    <row r="3" spans="1:30" ht="30" customHeight="1" x14ac:dyDescent="0.25">
      <c r="A3" s="115" t="s">
        <v>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ht="20.100000000000001" customHeight="1" x14ac:dyDescent="0.25">
      <c r="A4" s="75"/>
      <c r="B4" s="76"/>
      <c r="C4" s="76"/>
      <c r="D4" s="182" t="s">
        <v>21</v>
      </c>
      <c r="E4" s="183"/>
      <c r="F4" s="184">
        <v>100</v>
      </c>
      <c r="G4" s="185"/>
      <c r="H4" s="192" t="s">
        <v>6</v>
      </c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4"/>
      <c r="Z4" s="194"/>
      <c r="AA4" s="194"/>
      <c r="AB4" s="76"/>
      <c r="AC4" s="76"/>
      <c r="AD4" s="75"/>
    </row>
    <row r="5" spans="1:30" ht="20.100000000000001" customHeight="1" x14ac:dyDescent="0.25">
      <c r="A5" s="75"/>
      <c r="B5" s="75"/>
      <c r="C5" s="75"/>
      <c r="D5" s="75"/>
      <c r="E5" s="75"/>
      <c r="F5" s="75"/>
      <c r="G5" s="56"/>
      <c r="H5" s="189" t="s">
        <v>36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  <c r="V5" s="191"/>
      <c r="W5" s="191"/>
      <c r="X5" s="191"/>
      <c r="Y5" s="191"/>
      <c r="Z5" s="191"/>
      <c r="AA5" s="191"/>
      <c r="AB5" s="75"/>
      <c r="AC5" s="75"/>
      <c r="AD5" s="75"/>
    </row>
    <row r="6" spans="1:30" ht="12.95" customHeight="1" x14ac:dyDescent="0.25">
      <c r="A6" s="39"/>
      <c r="B6" s="39"/>
      <c r="C6" s="39"/>
      <c r="D6" s="59"/>
      <c r="E6" s="56"/>
      <c r="F6" s="56"/>
      <c r="G6" s="77"/>
      <c r="H6" s="56"/>
      <c r="I6" s="56"/>
      <c r="J6" s="56"/>
      <c r="K6" s="56"/>
      <c r="L6" s="56"/>
      <c r="M6" s="56"/>
      <c r="N6" s="60"/>
      <c r="O6" s="140">
        <f xml:space="preserve"> IF( OR( 'fng - pärmskiss'!S4 = 0, O8 = 0 ), 0, IF( OR( F4 &lt; 50, F4 &gt; 150 ), 0, IF( AND( ('fng - pärmskiss'!S4 - 2*15 + 2 * F4 ) &lt; 313, ( 'fng - pärmskiss'!S4 - 2*15 + 2 * F4 ) &gt; 900 ), 0, ( 'fng - pärmskiss'!S4 - 2*15 + 2 * F4 ) ) ) )</f>
        <v>0</v>
      </c>
      <c r="P6" s="188"/>
      <c r="Q6" s="61"/>
      <c r="R6" s="55"/>
      <c r="S6" s="56"/>
      <c r="T6" s="56"/>
      <c r="U6" s="56"/>
      <c r="V6" s="56"/>
      <c r="W6" s="56"/>
      <c r="X6" s="56"/>
      <c r="Y6" s="77"/>
      <c r="Z6" s="56"/>
      <c r="AA6" s="44"/>
      <c r="AB6" s="42"/>
      <c r="AC6" s="40"/>
      <c r="AD6" s="39"/>
    </row>
    <row r="7" spans="1:30" ht="9.9499999999999993" customHeight="1" thickBo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24.95" customHeight="1" x14ac:dyDescent="0.25">
      <c r="A8" s="39"/>
      <c r="B8" s="45"/>
      <c r="C8" s="39"/>
      <c r="D8" s="2"/>
      <c r="E8" s="14"/>
      <c r="F8" s="32"/>
      <c r="G8" s="14"/>
      <c r="H8" s="14"/>
      <c r="I8" s="14"/>
      <c r="J8" s="14"/>
      <c r="K8" s="14"/>
      <c r="L8" s="14"/>
      <c r="M8" s="14"/>
      <c r="N8" s="32"/>
      <c r="O8" s="14"/>
      <c r="P8" s="32"/>
      <c r="Q8" s="14"/>
      <c r="R8" s="14"/>
      <c r="S8" s="14"/>
      <c r="T8" s="14"/>
      <c r="U8" s="14"/>
      <c r="V8" s="14"/>
      <c r="W8" s="14"/>
      <c r="X8" s="32"/>
      <c r="Y8" s="14"/>
      <c r="Z8" s="14"/>
      <c r="AA8" s="3"/>
      <c r="AB8" s="39"/>
      <c r="AC8" s="43"/>
      <c r="AD8" s="39"/>
    </row>
    <row r="9" spans="1:30" ht="24.95" customHeight="1" x14ac:dyDescent="0.25">
      <c r="A9" s="39"/>
      <c r="B9" s="39"/>
      <c r="C9" s="39"/>
      <c r="D9" s="16"/>
      <c r="E9" s="4"/>
      <c r="F9" s="28"/>
      <c r="G9" s="4"/>
      <c r="H9" s="4"/>
      <c r="I9" s="4"/>
      <c r="J9" s="4"/>
      <c r="K9" s="4"/>
      <c r="L9" s="4"/>
      <c r="M9" s="4"/>
      <c r="N9" s="33"/>
      <c r="O9" s="156" t="s">
        <v>25</v>
      </c>
      <c r="P9" s="157"/>
      <c r="Q9" s="13"/>
      <c r="R9" s="4"/>
      <c r="S9" s="4"/>
      <c r="T9" s="4"/>
      <c r="U9" s="4"/>
      <c r="V9" s="4"/>
      <c r="W9" s="4"/>
      <c r="X9" s="28"/>
      <c r="Y9" s="4"/>
      <c r="Z9" s="4"/>
      <c r="AA9" s="15"/>
      <c r="AB9" s="39"/>
      <c r="AC9" s="163">
        <f xml:space="preserve"> IF( OR( ( 'fng - pärmskiss'!AH7 - 2 * 15 ) &lt; 106, ( 'fng - pärmskiss'!AH7 - 2 * 15 ) &gt; 376 ), 0, 'fng - pärmskiss'!AH7 - 2 * 15 )</f>
        <v>0</v>
      </c>
      <c r="AD9" s="39"/>
    </row>
    <row r="10" spans="1:30" ht="24.95" customHeight="1" x14ac:dyDescent="0.25">
      <c r="A10" s="39"/>
      <c r="B10" s="39"/>
      <c r="C10" s="39"/>
      <c r="D10" s="16"/>
      <c r="E10" s="4"/>
      <c r="F10" s="28"/>
      <c r="G10" s="4"/>
      <c r="H10" s="4"/>
      <c r="I10" s="4"/>
      <c r="J10" s="4"/>
      <c r="K10" s="4"/>
      <c r="L10" s="4"/>
      <c r="M10" s="4"/>
      <c r="N10" s="33"/>
      <c r="O10" s="158"/>
      <c r="P10" s="157"/>
      <c r="Q10" s="13"/>
      <c r="R10" s="4"/>
      <c r="S10" s="4"/>
      <c r="T10" s="4"/>
      <c r="U10" s="4"/>
      <c r="V10" s="4"/>
      <c r="W10" s="4"/>
      <c r="X10" s="28"/>
      <c r="Y10" s="4"/>
      <c r="Z10" s="4"/>
      <c r="AA10" s="15"/>
      <c r="AB10" s="39"/>
      <c r="AC10" s="164"/>
      <c r="AD10" s="39"/>
    </row>
    <row r="11" spans="1:30" ht="24.95" customHeight="1" x14ac:dyDescent="0.25">
      <c r="A11" s="39"/>
      <c r="B11" s="48"/>
      <c r="C11" s="39"/>
      <c r="D11" s="172"/>
      <c r="E11" s="173"/>
      <c r="F11" s="174"/>
      <c r="G11" s="178" t="s">
        <v>23</v>
      </c>
      <c r="H11" s="179"/>
      <c r="I11" s="179"/>
      <c r="J11" s="179"/>
      <c r="K11" s="179"/>
      <c r="L11" s="179"/>
      <c r="M11" s="179"/>
      <c r="N11" s="180"/>
      <c r="O11" s="158"/>
      <c r="P11" s="157"/>
      <c r="Q11" s="178" t="s">
        <v>24</v>
      </c>
      <c r="R11" s="179"/>
      <c r="S11" s="179"/>
      <c r="T11" s="179"/>
      <c r="U11" s="179"/>
      <c r="V11" s="179"/>
      <c r="W11" s="179"/>
      <c r="X11" s="180"/>
      <c r="Y11" s="172"/>
      <c r="Z11" s="173"/>
      <c r="AA11" s="174"/>
      <c r="AB11" s="39"/>
      <c r="AC11" s="164"/>
      <c r="AD11" s="39"/>
    </row>
    <row r="12" spans="1:30" ht="24.95" customHeight="1" x14ac:dyDescent="0.25">
      <c r="A12" s="39"/>
      <c r="B12" s="48"/>
      <c r="C12" s="39"/>
      <c r="D12" s="169" t="s">
        <v>22</v>
      </c>
      <c r="E12" s="170"/>
      <c r="F12" s="171"/>
      <c r="G12" s="4"/>
      <c r="H12" s="4"/>
      <c r="I12" s="4"/>
      <c r="J12" s="4"/>
      <c r="K12" s="4"/>
      <c r="L12" s="4"/>
      <c r="M12" s="4"/>
      <c r="N12" s="33"/>
      <c r="O12" s="158"/>
      <c r="P12" s="157"/>
      <c r="Q12" s="13"/>
      <c r="R12" s="4"/>
      <c r="S12" s="4"/>
      <c r="T12" s="4"/>
      <c r="U12" s="4"/>
      <c r="V12" s="4"/>
      <c r="W12" s="4"/>
      <c r="X12" s="28"/>
      <c r="Y12" s="169" t="s">
        <v>22</v>
      </c>
      <c r="Z12" s="170"/>
      <c r="AA12" s="171"/>
      <c r="AB12" s="39"/>
      <c r="AC12" s="164"/>
      <c r="AD12" s="39"/>
    </row>
    <row r="13" spans="1:30" ht="24.95" customHeight="1" x14ac:dyDescent="0.25">
      <c r="A13" s="39"/>
      <c r="B13" s="48"/>
      <c r="C13" s="39"/>
      <c r="D13" s="181">
        <f xml:space="preserve"> IF( OR( F4 &lt; 50, F4 &gt; 150 ), "FEL MÅTT", F4 )</f>
        <v>100</v>
      </c>
      <c r="E13" s="173"/>
      <c r="F13" s="174"/>
      <c r="G13" s="4"/>
      <c r="H13" s="4"/>
      <c r="I13" s="4"/>
      <c r="J13" s="4"/>
      <c r="K13" s="4"/>
      <c r="L13" s="4"/>
      <c r="M13" s="4"/>
      <c r="N13" s="33"/>
      <c r="O13" s="158"/>
      <c r="P13" s="157"/>
      <c r="Q13" s="13"/>
      <c r="R13" s="4"/>
      <c r="S13" s="4"/>
      <c r="T13" s="4"/>
      <c r="U13" s="4"/>
      <c r="V13" s="4"/>
      <c r="W13" s="4"/>
      <c r="X13" s="28"/>
      <c r="Y13" s="181">
        <f xml:space="preserve"> IF( OR( F4 &lt; 50, F4 &gt; 150 ), "FEL MÅTT", F4 )</f>
        <v>100</v>
      </c>
      <c r="Z13" s="173"/>
      <c r="AA13" s="174"/>
      <c r="AB13" s="39"/>
      <c r="AC13" s="164"/>
      <c r="AD13" s="39"/>
    </row>
    <row r="14" spans="1:30" ht="24.95" customHeight="1" x14ac:dyDescent="0.25">
      <c r="A14" s="39"/>
      <c r="B14" s="48"/>
      <c r="C14" s="39"/>
      <c r="D14" s="16"/>
      <c r="E14" s="186"/>
      <c r="F14" s="187"/>
      <c r="G14" s="4"/>
      <c r="H14" s="4"/>
      <c r="I14" s="4"/>
      <c r="J14" s="4"/>
      <c r="K14" s="4"/>
      <c r="L14" s="4"/>
      <c r="M14" s="4"/>
      <c r="N14" s="33"/>
      <c r="O14" s="158"/>
      <c r="P14" s="157"/>
      <c r="Q14" s="13"/>
      <c r="R14" s="4"/>
      <c r="S14" s="4"/>
      <c r="T14" s="4"/>
      <c r="U14" s="4"/>
      <c r="V14" s="4"/>
      <c r="W14" s="4"/>
      <c r="X14" s="28"/>
      <c r="Y14" s="167"/>
      <c r="Z14" s="168"/>
      <c r="AA14" s="15"/>
      <c r="AB14" s="39"/>
      <c r="AC14" s="164"/>
      <c r="AD14" s="39"/>
    </row>
    <row r="15" spans="1:30" ht="24.95" customHeight="1" x14ac:dyDescent="0.25">
      <c r="A15" s="39"/>
      <c r="B15" s="48"/>
      <c r="C15" s="39"/>
      <c r="D15" s="16"/>
      <c r="E15" s="152"/>
      <c r="F15" s="153"/>
      <c r="G15" s="4"/>
      <c r="H15" s="4"/>
      <c r="I15" s="4"/>
      <c r="J15" s="4"/>
      <c r="K15" s="4"/>
      <c r="L15" s="4"/>
      <c r="M15" s="4"/>
      <c r="N15" s="33"/>
      <c r="O15" s="159"/>
      <c r="P15" s="160"/>
      <c r="Q15" s="13"/>
      <c r="R15" s="4"/>
      <c r="S15" s="4"/>
      <c r="T15" s="4"/>
      <c r="U15" s="4"/>
      <c r="V15" s="4"/>
      <c r="W15" s="4"/>
      <c r="X15" s="28"/>
      <c r="Y15" s="154"/>
      <c r="Z15" s="155"/>
      <c r="AA15" s="15"/>
      <c r="AB15" s="39"/>
      <c r="AC15" s="164"/>
      <c r="AD15" s="39"/>
    </row>
    <row r="16" spans="1:30" ht="24.95" customHeight="1" x14ac:dyDescent="0.25">
      <c r="A16" s="39"/>
      <c r="B16" s="51"/>
      <c r="C16" s="39"/>
      <c r="D16" s="16"/>
      <c r="E16" s="4"/>
      <c r="F16" s="28"/>
      <c r="G16" s="9"/>
      <c r="H16" s="4"/>
      <c r="I16" s="4"/>
      <c r="J16" s="4"/>
      <c r="K16" s="4"/>
      <c r="L16" s="4"/>
      <c r="M16" s="4"/>
      <c r="N16" s="33"/>
      <c r="O16" s="161"/>
      <c r="P16" s="162"/>
      <c r="Q16" s="13"/>
      <c r="R16" s="4"/>
      <c r="S16" s="4"/>
      <c r="T16" s="4"/>
      <c r="U16" s="4"/>
      <c r="V16" s="4"/>
      <c r="W16" s="4"/>
      <c r="X16" s="28"/>
      <c r="Y16" s="4"/>
      <c r="Z16" s="4"/>
      <c r="AA16" s="15"/>
      <c r="AB16" s="39"/>
      <c r="AC16" s="164"/>
      <c r="AD16" s="39"/>
    </row>
    <row r="17" spans="1:30" ht="30" customHeight="1" x14ac:dyDescent="0.25">
      <c r="A17" s="39"/>
      <c r="B17" s="51"/>
      <c r="C17" s="39"/>
      <c r="D17" s="16"/>
      <c r="E17" s="4"/>
      <c r="F17" s="28"/>
      <c r="G17" s="4"/>
      <c r="H17" s="4"/>
      <c r="I17" s="4"/>
      <c r="J17" s="4"/>
      <c r="K17" s="4"/>
      <c r="L17" s="4"/>
      <c r="M17" s="4"/>
      <c r="N17" s="33"/>
      <c r="O17" s="175">
        <f>'fng - pärmskiss'!S14</f>
        <v>0</v>
      </c>
      <c r="P17" s="127"/>
      <c r="Q17" s="13"/>
      <c r="R17" s="4"/>
      <c r="S17" s="4"/>
      <c r="T17" s="8"/>
      <c r="U17" s="4"/>
      <c r="V17" s="4"/>
      <c r="W17" s="4"/>
      <c r="X17" s="28"/>
      <c r="Y17" s="4"/>
      <c r="Z17" s="4"/>
      <c r="AA17" s="15"/>
      <c r="AB17" s="39"/>
      <c r="AC17" s="164"/>
      <c r="AD17" s="39"/>
    </row>
    <row r="18" spans="1:30" ht="24.95" customHeight="1" x14ac:dyDescent="0.25">
      <c r="A18" s="39"/>
      <c r="B18" s="52"/>
      <c r="C18" s="39"/>
      <c r="D18" s="16"/>
      <c r="E18" s="4"/>
      <c r="F18" s="28"/>
      <c r="G18" s="4"/>
      <c r="H18" s="4"/>
      <c r="I18" s="4"/>
      <c r="J18" s="4"/>
      <c r="K18" s="4"/>
      <c r="L18" s="4"/>
      <c r="M18" s="4"/>
      <c r="N18" s="33"/>
      <c r="O18" s="176" t="s">
        <v>2</v>
      </c>
      <c r="P18" s="177"/>
      <c r="Q18" s="13"/>
      <c r="R18" s="4"/>
      <c r="S18" s="4"/>
      <c r="T18" s="4"/>
      <c r="U18" s="4"/>
      <c r="V18" s="10"/>
      <c r="W18" s="4"/>
      <c r="X18" s="34"/>
      <c r="Y18" s="4"/>
      <c r="Z18" s="4"/>
      <c r="AA18" s="15"/>
      <c r="AB18" s="39"/>
      <c r="AC18" s="164"/>
      <c r="AD18" s="39"/>
    </row>
    <row r="19" spans="1:30" ht="24.95" customHeight="1" x14ac:dyDescent="0.25">
      <c r="A19" s="39"/>
      <c r="B19" s="39"/>
      <c r="C19" s="39"/>
      <c r="D19" s="16"/>
      <c r="E19" s="4"/>
      <c r="F19" s="28"/>
      <c r="G19" s="4"/>
      <c r="H19" s="4"/>
      <c r="I19" s="4"/>
      <c r="J19" s="4"/>
      <c r="K19" s="4"/>
      <c r="L19" s="4"/>
      <c r="M19" s="4"/>
      <c r="N19" s="33"/>
      <c r="O19" s="165"/>
      <c r="P19" s="166"/>
      <c r="Q19" s="13"/>
      <c r="R19" s="4"/>
      <c r="S19" s="4"/>
      <c r="T19" s="4"/>
      <c r="U19" s="4"/>
      <c r="V19" s="4"/>
      <c r="W19" s="4"/>
      <c r="X19" s="28"/>
      <c r="Y19" s="4"/>
      <c r="Z19" s="4"/>
      <c r="AA19" s="15"/>
      <c r="AB19" s="39"/>
      <c r="AC19" s="164"/>
      <c r="AD19" s="39"/>
    </row>
    <row r="20" spans="1:30" ht="24.95" customHeight="1" x14ac:dyDescent="0.25">
      <c r="A20" s="39"/>
      <c r="B20" s="39"/>
      <c r="C20" s="39"/>
      <c r="D20" s="16"/>
      <c r="E20" s="4"/>
      <c r="F20" s="28"/>
      <c r="G20" s="4"/>
      <c r="H20" s="4"/>
      <c r="I20" s="4"/>
      <c r="J20" s="4"/>
      <c r="K20" s="4"/>
      <c r="L20" s="4"/>
      <c r="M20" s="4"/>
      <c r="N20" s="33"/>
      <c r="O20" s="165"/>
      <c r="P20" s="166"/>
      <c r="Q20" s="13"/>
      <c r="R20" s="4"/>
      <c r="S20" s="4"/>
      <c r="T20" s="4"/>
      <c r="U20" s="4"/>
      <c r="V20" s="4"/>
      <c r="W20" s="4"/>
      <c r="X20" s="28"/>
      <c r="Y20" s="4"/>
      <c r="Z20" s="4"/>
      <c r="AA20" s="15"/>
      <c r="AB20" s="39"/>
      <c r="AC20" s="164"/>
      <c r="AD20" s="39"/>
    </row>
    <row r="21" spans="1:30" ht="24.95" customHeight="1" x14ac:dyDescent="0.25">
      <c r="A21" s="39"/>
      <c r="B21" s="39"/>
      <c r="C21" s="39"/>
      <c r="D21" s="17"/>
      <c r="E21" s="4"/>
      <c r="F21" s="28"/>
      <c r="G21" s="4"/>
      <c r="H21" s="4"/>
      <c r="I21" s="4"/>
      <c r="J21" s="4"/>
      <c r="K21" s="4"/>
      <c r="L21" s="4"/>
      <c r="M21" s="4"/>
      <c r="N21" s="33"/>
      <c r="O21" s="4"/>
      <c r="P21" s="28"/>
      <c r="Q21" s="13"/>
      <c r="R21" s="4"/>
      <c r="S21" s="4"/>
      <c r="T21" s="4"/>
      <c r="U21" s="4"/>
      <c r="V21" s="4"/>
      <c r="W21" s="4"/>
      <c r="X21" s="28"/>
      <c r="Y21" s="4"/>
      <c r="Z21" s="4"/>
      <c r="AA21" s="15"/>
      <c r="AB21" s="39"/>
      <c r="AC21" s="164"/>
      <c r="AD21" s="39"/>
    </row>
    <row r="22" spans="1:30" ht="24.95" customHeight="1" thickBot="1" x14ac:dyDescent="0.3">
      <c r="A22" s="39"/>
      <c r="B22" s="40"/>
      <c r="C22" s="39"/>
      <c r="D22" s="6"/>
      <c r="E22" s="12"/>
      <c r="F22" s="31"/>
      <c r="G22" s="12"/>
      <c r="H22" s="12"/>
      <c r="I22" s="12"/>
      <c r="J22" s="12"/>
      <c r="K22" s="12"/>
      <c r="L22" s="12"/>
      <c r="M22" s="12"/>
      <c r="N22" s="31"/>
      <c r="O22" s="12"/>
      <c r="P22" s="31"/>
      <c r="Q22" s="12"/>
      <c r="R22" s="12"/>
      <c r="S22" s="12"/>
      <c r="T22" s="12"/>
      <c r="U22" s="12"/>
      <c r="V22" s="12"/>
      <c r="W22" s="12"/>
      <c r="X22" s="31"/>
      <c r="Y22" s="12"/>
      <c r="Z22" s="12"/>
      <c r="AA22" s="7"/>
      <c r="AB22" s="39"/>
      <c r="AC22" s="78"/>
      <c r="AD22" s="39"/>
    </row>
    <row r="23" spans="1:30" s="39" customFormat="1" ht="9.9499999999999993" customHeight="1" x14ac:dyDescent="0.25">
      <c r="B23" s="45"/>
    </row>
    <row r="24" spans="1:30" s="39" customFormat="1" ht="12.95" customHeight="1" x14ac:dyDescent="0.25">
      <c r="C24" s="53"/>
      <c r="D24" s="40"/>
      <c r="E24" s="40"/>
      <c r="F24" s="53"/>
      <c r="M24" s="56"/>
      <c r="N24" s="60"/>
      <c r="O24" s="150"/>
      <c r="P24" s="151"/>
      <c r="Q24" s="61"/>
      <c r="R24" s="55"/>
      <c r="V24" s="62"/>
      <c r="Y24" s="42"/>
      <c r="Z24" s="40"/>
      <c r="AA24" s="40"/>
      <c r="AB24" s="42"/>
    </row>
    <row r="25" spans="1:30" s="39" customFormat="1" ht="12.6" customHeight="1" x14ac:dyDescent="0.25">
      <c r="B25" s="40"/>
    </row>
  </sheetData>
  <sheetProtection password="CC04" sheet="1" objects="1" scenarios="1"/>
  <mergeCells count="26">
    <mergeCell ref="D4:E4"/>
    <mergeCell ref="F4:G4"/>
    <mergeCell ref="B2:AC2"/>
    <mergeCell ref="E14:F14"/>
    <mergeCell ref="O6:P6"/>
    <mergeCell ref="Y11:AA11"/>
    <mergeCell ref="H5:AA5"/>
    <mergeCell ref="H4:AA4"/>
    <mergeCell ref="A3:AD3"/>
    <mergeCell ref="Y13:AA13"/>
    <mergeCell ref="O24:P24"/>
    <mergeCell ref="E15:F15"/>
    <mergeCell ref="Y15:Z15"/>
    <mergeCell ref="O9:P16"/>
    <mergeCell ref="AC9:AC21"/>
    <mergeCell ref="O19:P19"/>
    <mergeCell ref="O20:P20"/>
    <mergeCell ref="Y14:Z14"/>
    <mergeCell ref="Y12:AA12"/>
    <mergeCell ref="D11:F11"/>
    <mergeCell ref="D12:F12"/>
    <mergeCell ref="O17:P17"/>
    <mergeCell ref="O18:P18"/>
    <mergeCell ref="G11:N11"/>
    <mergeCell ref="Q11:X11"/>
    <mergeCell ref="D13:F1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fng - pärmskiss</vt:lpstr>
      <vt:lpstr>fng - skyddsomslag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Jönsson</dc:creator>
  <cp:lastModifiedBy>Bengt Jönsson</cp:lastModifiedBy>
  <cp:lastPrinted>2023-02-12T10:17:26Z</cp:lastPrinted>
  <dcterms:created xsi:type="dcterms:W3CDTF">2018-09-12T07:59:30Z</dcterms:created>
  <dcterms:modified xsi:type="dcterms:W3CDTF">2023-02-20T13:33:42Z</dcterms:modified>
</cp:coreProperties>
</file>